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35" windowHeight="8190" activeTab="0"/>
  </bookViews>
  <sheets>
    <sheet name="Instructions" sheetId="1" r:id="rId1"/>
    <sheet name="photo log" sheetId="2" r:id="rId2"/>
    <sheet name="costs" sheetId="3" r:id="rId3"/>
  </sheets>
  <definedNames/>
  <calcPr fullCalcOnLoad="1"/>
</workbook>
</file>

<file path=xl/comments3.xml><?xml version="1.0" encoding="utf-8"?>
<comments xmlns="http://schemas.openxmlformats.org/spreadsheetml/2006/main">
  <authors>
    <author>Mark Segal</author>
  </authors>
  <commentList>
    <comment ref="J4" authorId="0">
      <text>
        <r>
          <rPr>
            <b/>
            <sz val="8"/>
            <rFont val="Tahoma"/>
            <family val="0"/>
          </rPr>
          <t>The safe rate is the net monthly interest achievable on a low risk investment.</t>
        </r>
        <r>
          <rPr>
            <sz val="8"/>
            <rFont val="Tahoma"/>
            <family val="0"/>
          </rPr>
          <t xml:space="preserve">
</t>
        </r>
      </text>
    </comment>
    <comment ref="D10" authorId="0">
      <text>
        <r>
          <rPr>
            <b/>
            <sz val="8"/>
            <rFont val="Tahoma"/>
            <family val="0"/>
          </rPr>
          <t>This value must be set greater than zero</t>
        </r>
        <r>
          <rPr>
            <sz val="8"/>
            <rFont val="Tahoma"/>
            <family val="0"/>
          </rPr>
          <t xml:space="preserve">
</t>
        </r>
      </text>
    </comment>
    <comment ref="M1" authorId="0">
      <text>
        <r>
          <rPr>
            <b/>
            <sz val="8"/>
            <rFont val="Tahoma"/>
            <family val="0"/>
          </rPr>
          <t>This is an estimated present value at the present value datum of the current machine purchase date</t>
        </r>
        <r>
          <rPr>
            <sz val="8"/>
            <rFont val="Tahoma"/>
            <family val="0"/>
          </rPr>
          <t xml:space="preserve">
</t>
        </r>
      </text>
    </comment>
  </commentList>
</comments>
</file>

<file path=xl/sharedStrings.xml><?xml version="1.0" encoding="utf-8"?>
<sst xmlns="http://schemas.openxmlformats.org/spreadsheetml/2006/main" count="134" uniqueCount="113">
  <si>
    <t>Date</t>
  </si>
  <si>
    <t>Gr. Total</t>
  </si>
  <si>
    <t>INK USE</t>
  </si>
  <si>
    <t>Start</t>
  </si>
  <si>
    <t>price</t>
  </si>
  <si>
    <t>ml</t>
  </si>
  <si>
    <t>$/ml</t>
  </si>
  <si>
    <t>with tax</t>
  </si>
  <si>
    <t>ml/print</t>
  </si>
  <si>
    <t>ink/print</t>
  </si>
  <si>
    <t>INK</t>
  </si>
  <si>
    <t>PAPER</t>
  </si>
  <si>
    <t>sheets</t>
  </si>
  <si>
    <t>$/sheet</t>
  </si>
  <si>
    <t>paper/print</t>
  </si>
  <si>
    <t>tax rate</t>
  </si>
  <si>
    <t>Investment depreciation</t>
  </si>
  <si>
    <t>safe rate per month</t>
  </si>
  <si>
    <t>Monthly amortization</t>
  </si>
  <si>
    <t>Total cost per print</t>
  </si>
  <si>
    <t>TOTAL consumables</t>
  </si>
  <si>
    <t>elapsed days</t>
  </si>
  <si>
    <t>Print-heads</t>
  </si>
  <si>
    <t>$ per set</t>
  </si>
  <si>
    <t>prints/set</t>
  </si>
  <si>
    <t>ph/print</t>
  </si>
  <si>
    <t>ml/page</t>
  </si>
  <si>
    <t>Waste-adjusted cost/print:</t>
  </si>
  <si>
    <t>equivalent months</t>
  </si>
  <si>
    <t>ratio A3/A4</t>
  </si>
  <si>
    <t>sq. in.</t>
  </si>
  <si>
    <t>size ratio</t>
  </si>
  <si>
    <t>% waste/test</t>
  </si>
  <si>
    <t>A3</t>
  </si>
  <si>
    <t>Letter</t>
  </si>
  <si>
    <t>A print is letter size except in cells L9 and L10.</t>
  </si>
  <si>
    <t>A4 (letter)</t>
  </si>
  <si>
    <t>A3 (11.7 * 16.5 inches)</t>
  </si>
  <si>
    <t>cleaning</t>
  </si>
  <si>
    <t>Machine cost incl taxes</t>
  </si>
  <si>
    <t>months amortization</t>
  </si>
  <si>
    <t>machine cost per print</t>
  </si>
  <si>
    <t>Total #</t>
  </si>
  <si>
    <t>Job Value</t>
  </si>
  <si>
    <t>yes =1</t>
  </si>
  <si>
    <t>ml cleaning</t>
  </si>
  <si>
    <t>o/w cleaning cost per print</t>
  </si>
  <si>
    <r>
      <t>Note</t>
    </r>
    <r>
      <rPr>
        <sz val="10"/>
        <rFont val="Arial"/>
        <family val="0"/>
      </rPr>
      <t>: These calculations include cleaning, but no other maintenance costs.</t>
    </r>
  </si>
  <si>
    <t>cost of waste&gt;</t>
  </si>
  <si>
    <t>average cost per cleaning</t>
  </si>
  <si>
    <t>A3&gt;&gt;&gt;</t>
  </si>
  <si>
    <t>waste-free/clean-free; no depr&gt;</t>
  </si>
  <si>
    <t>K9*photologP2</t>
  </si>
  <si>
    <t>K10*photologP2-02-B2</t>
  </si>
  <si>
    <t>cost including waste</t>
  </si>
  <si>
    <t>waste-adjusted cost recovery</t>
  </si>
  <si>
    <t>G3 includes wasted prints and cleanings</t>
  </si>
  <si>
    <t>Disposal</t>
  </si>
  <si>
    <t>TFC/YR</t>
  </si>
  <si>
    <t>Purchase</t>
  </si>
  <si>
    <t>Net Cost</t>
  </si>
  <si>
    <t>avg std prints per month</t>
  </si>
  <si>
    <t>total ink used</t>
  </si>
  <si>
    <t>o/w cleaning</t>
  </si>
  <si>
    <t>o/w prints</t>
  </si>
  <si>
    <t>total prints</t>
  </si>
  <si>
    <t>net of cleaning</t>
  </si>
  <si>
    <t>clog cost</t>
  </si>
  <si>
    <t>total</t>
  </si>
  <si>
    <t>per sq.ft.</t>
  </si>
  <si>
    <t>sq in/sq ft</t>
  </si>
  <si>
    <t>sq in</t>
  </si>
  <si>
    <t>ratio</t>
  </si>
  <si>
    <t>ml/54 sq in</t>
  </si>
  <si>
    <t>(6*9 in.)</t>
  </si>
  <si>
    <t>ml/sq ft</t>
  </si>
  <si>
    <t>cost per ml</t>
  </si>
  <si>
    <t>cost per sq ft</t>
  </si>
  <si>
    <t>std. print size</t>
  </si>
  <si>
    <t>w. cleanings</t>
  </si>
  <si>
    <t>width</t>
  </si>
  <si>
    <t>length</t>
  </si>
  <si>
    <t>CAD</t>
  </si>
  <si>
    <t>Printer amortization</t>
  </si>
  <si>
    <t>Overall Unit Cost Summary</t>
  </si>
  <si>
    <t>Ink</t>
  </si>
  <si>
    <t>Paper</t>
  </si>
  <si>
    <t>Total before waste adjustment</t>
  </si>
  <si>
    <t>of which: cost of waste per SP</t>
  </si>
  <si>
    <t>of which: cleanings per SP</t>
  </si>
  <si>
    <t>SP = standardized print</t>
  </si>
  <si>
    <t xml:space="preserve"> A3</t>
  </si>
  <si>
    <t>Waste ratio</t>
  </si>
  <si>
    <t>JOB</t>
  </si>
  <si>
    <t>Brief Instructions for Using This Model</t>
  </si>
  <si>
    <t>(No Tech Support is available. Users must know elementary Excel.)</t>
  </si>
  <si>
    <t>Photo log sheet:</t>
  </si>
  <si>
    <t>3. Columns can be inserted when jobs exceed available columns in the present configuration. You will need to drag the row 2 and 3 formulae into the new column.</t>
  </si>
  <si>
    <t>2. Enter the job name in row 2 of a column.</t>
  </si>
  <si>
    <t>4. Enter the date in Column A. You must use an Excel date function for calculations to occur correctly. The model is now configured to use "14 March 2005" Convention.</t>
  </si>
  <si>
    <t>7. After each printing session run a nozzle check and enter in Column R the current cumulative ink consumption statistic.</t>
  </si>
  <si>
    <t>Costs sheet</t>
  </si>
  <si>
    <t>9. Enter the purchase prices and quantities for ink and paper in rows 3, 6/7 respectively.</t>
  </si>
  <si>
    <t>9. If you wish to track waste, count the SPs before you turf them and enter the number in the column/session for Waste.</t>
  </si>
  <si>
    <t>Warning about results:</t>
  </si>
  <si>
    <t>If the results look ridiculous, you've made a mistake somewhere - check all the entries and examine the offending result formula to see where the data entry error may be</t>
  </si>
  <si>
    <t>1. The model is presently configured for 200 sessions in rows. More can be added by extending the rows with formulas, including the date formula.</t>
  </si>
  <si>
    <t>5. Enter the number of SPs in the cell appropriate for the job and session.</t>
  </si>
  <si>
    <t>8. After each type (i) and type (iii) cleaning, run a nozzle check, insert the latest cumulative ink total in Column R, and place a "1" (number one) in Column T (as now configured), same row.</t>
  </si>
  <si>
    <t>NOTE: If you add columns, the column letter for columns R and T will shift accordingly. Use the new ones for instructions 7 and 8.</t>
  </si>
  <si>
    <t>10. Enter the purchase cost of the printer in Cell L2, the expected disposal value in Cell M2, the months amortization in cell K3, and the rate of return in cell K4 as a decimal (i.e. 0.5% is entered as 0.005).</t>
  </si>
  <si>
    <t>6. Column R (as now configured) is for ink use. Start the model in row 4 with the aggregate ink consumption FROM WHICH you will be measuring in the future. Run a nozzle check to find this out.</t>
  </si>
  <si>
    <t>If any of the formula cells in the model return the value #Div/0!" on the cost sheet or in a used row in the photo log, you have forgotten to plug-in a required variable.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</si>
</sst>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09]mmmm\ d\,\ yyyy"/>
    <numFmt numFmtId="165" formatCode="[$-1009]d\-mmm\-yy;@"/>
    <numFmt numFmtId="166" formatCode="0.00000"/>
    <numFmt numFmtId="167" formatCode="0.0000"/>
    <numFmt numFmtId="168" formatCode="0.000"/>
    <numFmt numFmtId="169" formatCode="0.0%"/>
    <numFmt numFmtId="170" formatCode="0.0"/>
    <numFmt numFmtId="171" formatCode="mmm\-yyyy"/>
    <numFmt numFmtId="172" formatCode="&quot;$&quot;#,##0.00"/>
    <numFmt numFmtId="173" formatCode="&quot;$&quot;#,##0.0;[Red]\-&quot;$&quot;#,##0.0"/>
    <numFmt numFmtId="174" formatCode="[&lt;=9999999]###\-####;###\-###\-####"/>
    <numFmt numFmtId="175" formatCode="&quot;$&quot;#,##0.000;[Red]\-&quot;$&quot;#,##0.000"/>
  </numFmts>
  <fonts count="14">
    <font>
      <sz val="10"/>
      <name val="Arial"/>
      <family val="0"/>
    </font>
    <font>
      <sz val="8"/>
      <name val="Arial"/>
      <family val="0"/>
    </font>
    <font>
      <b/>
      <sz val="10"/>
      <name val="Arial"/>
      <family val="2"/>
    </font>
    <font>
      <sz val="10"/>
      <color indexed="12"/>
      <name val="Arial"/>
      <family val="0"/>
    </font>
    <font>
      <sz val="10"/>
      <color indexed="8"/>
      <name val="Arial"/>
      <family val="2"/>
    </font>
    <font>
      <sz val="10"/>
      <color indexed="10"/>
      <name val="Arial"/>
      <family val="0"/>
    </font>
    <font>
      <sz val="8"/>
      <name val="Tahoma"/>
      <family val="0"/>
    </font>
    <font>
      <b/>
      <sz val="8"/>
      <name val="Tahoma"/>
      <family val="0"/>
    </font>
    <font>
      <u val="single"/>
      <sz val="10"/>
      <name val="Arial"/>
      <family val="2"/>
    </font>
    <font>
      <b/>
      <sz val="8"/>
      <name val="Arial"/>
      <family val="2"/>
    </font>
    <font>
      <sz val="10"/>
      <color indexed="60"/>
      <name val="Arial"/>
      <family val="0"/>
    </font>
    <font>
      <b/>
      <sz val="10"/>
      <color indexed="12"/>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169" fontId="2" fillId="0" borderId="0" xfId="0" applyNumberFormat="1" applyFont="1" applyFill="1" applyBorder="1" applyAlignment="1">
      <alignment/>
    </xf>
    <xf numFmtId="169" fontId="2" fillId="0" borderId="1" xfId="0" applyNumberFormat="1" applyFont="1" applyFill="1" applyBorder="1" applyAlignment="1">
      <alignment/>
    </xf>
    <xf numFmtId="0" fontId="2" fillId="0" borderId="2" xfId="0" applyFont="1" applyBorder="1" applyAlignment="1">
      <alignment horizontal="right"/>
    </xf>
    <xf numFmtId="0" fontId="2" fillId="0" borderId="3" xfId="0" applyFont="1" applyBorder="1" applyAlignment="1">
      <alignment horizontal="right"/>
    </xf>
    <xf numFmtId="2" fontId="0" fillId="0" borderId="4" xfId="0" applyNumberFormat="1" applyBorder="1" applyAlignment="1">
      <alignment/>
    </xf>
    <xf numFmtId="0" fontId="0" fillId="0" borderId="5" xfId="0" applyBorder="1" applyAlignment="1">
      <alignment/>
    </xf>
    <xf numFmtId="0" fontId="0" fillId="0" borderId="3" xfId="0" applyBorder="1" applyAlignment="1">
      <alignment/>
    </xf>
    <xf numFmtId="0" fontId="2" fillId="0" borderId="6" xfId="0" applyFont="1" applyBorder="1" applyAlignment="1">
      <alignment horizontal="right"/>
    </xf>
    <xf numFmtId="0" fontId="2" fillId="0" borderId="0" xfId="0" applyFont="1" applyBorder="1" applyAlignment="1">
      <alignment horizontal="right"/>
    </xf>
    <xf numFmtId="0" fontId="0" fillId="0" borderId="0" xfId="0" applyBorder="1" applyAlignment="1">
      <alignment/>
    </xf>
    <xf numFmtId="0" fontId="2" fillId="0" borderId="7" xfId="0" applyFont="1" applyBorder="1" applyAlignment="1">
      <alignment horizontal="right"/>
    </xf>
    <xf numFmtId="0" fontId="0" fillId="0" borderId="8" xfId="0" applyBorder="1" applyAlignment="1">
      <alignment/>
    </xf>
    <xf numFmtId="2" fontId="0" fillId="0" borderId="8" xfId="0" applyNumberFormat="1" applyBorder="1" applyAlignment="1">
      <alignment/>
    </xf>
    <xf numFmtId="2" fontId="3" fillId="0" borderId="8" xfId="0" applyNumberFormat="1" applyFont="1" applyBorder="1" applyAlignment="1">
      <alignment/>
    </xf>
    <xf numFmtId="0" fontId="2" fillId="0" borderId="5" xfId="0" applyFont="1" applyBorder="1" applyAlignment="1">
      <alignment horizontal="right"/>
    </xf>
    <xf numFmtId="0" fontId="0" fillId="0" borderId="9" xfId="0" applyBorder="1" applyAlignment="1">
      <alignment/>
    </xf>
    <xf numFmtId="2" fontId="2" fillId="0" borderId="10" xfId="0" applyNumberFormat="1" applyFont="1" applyBorder="1" applyAlignment="1">
      <alignment/>
    </xf>
    <xf numFmtId="0" fontId="2" fillId="0" borderId="9" xfId="0" applyFont="1" applyBorder="1" applyAlignment="1">
      <alignment horizontal="right"/>
    </xf>
    <xf numFmtId="2" fontId="5" fillId="0" borderId="11" xfId="0" applyNumberFormat="1" applyFont="1" applyBorder="1" applyAlignment="1">
      <alignment/>
    </xf>
    <xf numFmtId="2" fontId="5" fillId="0" borderId="8" xfId="0" applyNumberFormat="1" applyFont="1" applyBorder="1" applyAlignment="1">
      <alignment/>
    </xf>
    <xf numFmtId="0" fontId="5" fillId="0" borderId="8" xfId="0" applyFont="1" applyBorder="1" applyAlignment="1">
      <alignment/>
    </xf>
    <xf numFmtId="0" fontId="2" fillId="0" borderId="1" xfId="0" applyFont="1" applyBorder="1" applyAlignment="1">
      <alignment/>
    </xf>
    <xf numFmtId="8" fontId="2" fillId="0" borderId="10" xfId="0" applyNumberFormat="1" applyFont="1" applyBorder="1" applyAlignment="1">
      <alignment/>
    </xf>
    <xf numFmtId="0" fontId="2" fillId="0" borderId="1" xfId="0" applyFont="1" applyBorder="1" applyAlignment="1">
      <alignment horizontal="left"/>
    </xf>
    <xf numFmtId="0" fontId="8" fillId="0" borderId="0" xfId="0" applyFont="1" applyAlignment="1">
      <alignment/>
    </xf>
    <xf numFmtId="0" fontId="2" fillId="0" borderId="2" xfId="0" applyFont="1" applyBorder="1" applyAlignment="1">
      <alignment/>
    </xf>
    <xf numFmtId="0" fontId="5" fillId="0" borderId="11" xfId="0" applyFont="1" applyBorder="1" applyAlignment="1">
      <alignment/>
    </xf>
    <xf numFmtId="0" fontId="0" fillId="0" borderId="6" xfId="0" applyFont="1" applyFill="1" applyBorder="1" applyAlignment="1">
      <alignment horizontal="left"/>
    </xf>
    <xf numFmtId="0" fontId="5" fillId="0" borderId="7" xfId="0" applyFont="1" applyBorder="1" applyAlignment="1">
      <alignment/>
    </xf>
    <xf numFmtId="0" fontId="0" fillId="0" borderId="6" xfId="0" applyBorder="1" applyAlignment="1">
      <alignment/>
    </xf>
    <xf numFmtId="1" fontId="3" fillId="0" borderId="7" xfId="0" applyNumberFormat="1" applyFont="1" applyBorder="1" applyAlignment="1">
      <alignment/>
    </xf>
    <xf numFmtId="8" fontId="4" fillId="0" borderId="7" xfId="0" applyNumberFormat="1" applyFont="1" applyBorder="1" applyAlignment="1">
      <alignment/>
    </xf>
    <xf numFmtId="0" fontId="0" fillId="0" borderId="2" xfId="0" applyFont="1" applyFill="1" applyBorder="1" applyAlignment="1">
      <alignment/>
    </xf>
    <xf numFmtId="0" fontId="3" fillId="0" borderId="3" xfId="0" applyFont="1" applyBorder="1" applyAlignment="1">
      <alignment/>
    </xf>
    <xf numFmtId="0" fontId="0" fillId="0" borderId="11" xfId="0" applyFont="1" applyFill="1" applyBorder="1" applyAlignment="1">
      <alignment/>
    </xf>
    <xf numFmtId="0" fontId="0" fillId="0" borderId="2" xfId="0" applyBorder="1" applyAlignment="1">
      <alignment/>
    </xf>
    <xf numFmtId="0" fontId="5" fillId="0" borderId="5" xfId="0" applyFont="1" applyBorder="1" applyAlignment="1">
      <alignment/>
    </xf>
    <xf numFmtId="0" fontId="5" fillId="0" borderId="3" xfId="0" applyFont="1" applyBorder="1" applyAlignment="1">
      <alignment/>
    </xf>
    <xf numFmtId="170" fontId="0" fillId="0" borderId="0" xfId="0" applyNumberFormat="1" applyBorder="1" applyAlignment="1">
      <alignment/>
    </xf>
    <xf numFmtId="0" fontId="5" fillId="0" borderId="0" xfId="0" applyFont="1" applyBorder="1" applyAlignment="1">
      <alignment/>
    </xf>
    <xf numFmtId="0" fontId="2" fillId="0" borderId="11" xfId="0" applyFont="1" applyBorder="1" applyAlignment="1">
      <alignment/>
    </xf>
    <xf numFmtId="170" fontId="2" fillId="0" borderId="8" xfId="0" applyNumberFormat="1" applyFont="1" applyBorder="1" applyAlignment="1">
      <alignment/>
    </xf>
    <xf numFmtId="0" fontId="0" fillId="0" borderId="4" xfId="0" applyBorder="1" applyAlignment="1">
      <alignment/>
    </xf>
    <xf numFmtId="0" fontId="0" fillId="0" borderId="9" xfId="0" applyBorder="1" applyAlignment="1">
      <alignment horizontal="right"/>
    </xf>
    <xf numFmtId="0" fontId="0" fillId="0" borderId="10" xfId="0" applyBorder="1" applyAlignment="1">
      <alignment horizontal="right"/>
    </xf>
    <xf numFmtId="8" fontId="2" fillId="0" borderId="3" xfId="0" applyNumberFormat="1" applyFont="1" applyBorder="1" applyAlignment="1">
      <alignment/>
    </xf>
    <xf numFmtId="0" fontId="2" fillId="0" borderId="10" xfId="0" applyFont="1" applyBorder="1" applyAlignment="1">
      <alignment horizontal="right"/>
    </xf>
    <xf numFmtId="0" fontId="2" fillId="0" borderId="7" xfId="0" applyFont="1" applyFill="1" applyBorder="1" applyAlignment="1">
      <alignment/>
    </xf>
    <xf numFmtId="2" fontId="0" fillId="0" borderId="0" xfId="0" applyNumberFormat="1" applyBorder="1" applyAlignment="1">
      <alignment/>
    </xf>
    <xf numFmtId="0" fontId="2" fillId="0" borderId="0" xfId="0" applyFont="1" applyFill="1" applyBorder="1" applyAlignment="1">
      <alignment horizontal="right"/>
    </xf>
    <xf numFmtId="0" fontId="2" fillId="0" borderId="1" xfId="0" applyFont="1" applyFill="1" applyBorder="1" applyAlignment="1">
      <alignment/>
    </xf>
    <xf numFmtId="172" fontId="2" fillId="0" borderId="10" xfId="0" applyNumberFormat="1" applyFont="1" applyBorder="1" applyAlignment="1">
      <alignment/>
    </xf>
    <xf numFmtId="8" fontId="2" fillId="0" borderId="4" xfId="0" applyNumberFormat="1" applyFont="1" applyBorder="1" applyAlignment="1">
      <alignment/>
    </xf>
    <xf numFmtId="8" fontId="2" fillId="0" borderId="12" xfId="0" applyNumberFormat="1" applyFont="1" applyBorder="1" applyAlignment="1">
      <alignment/>
    </xf>
    <xf numFmtId="0" fontId="2" fillId="0" borderId="12" xfId="0" applyFont="1" applyBorder="1" applyAlignment="1">
      <alignment horizontal="right"/>
    </xf>
    <xf numFmtId="165" fontId="0" fillId="0" borderId="0" xfId="0" applyNumberFormat="1" applyFill="1" applyAlignment="1">
      <alignment/>
    </xf>
    <xf numFmtId="0" fontId="1" fillId="0" borderId="0" xfId="0" applyFont="1" applyAlignment="1">
      <alignment/>
    </xf>
    <xf numFmtId="8" fontId="1" fillId="0" borderId="0" xfId="0" applyNumberFormat="1" applyFont="1" applyAlignment="1">
      <alignment/>
    </xf>
    <xf numFmtId="0" fontId="2" fillId="0" borderId="5" xfId="0" applyFont="1" applyBorder="1" applyAlignment="1">
      <alignment horizontal="center"/>
    </xf>
    <xf numFmtId="0" fontId="0" fillId="0" borderId="0" xfId="0" applyAlignment="1">
      <alignment horizontal="right"/>
    </xf>
    <xf numFmtId="2" fontId="5" fillId="0" borderId="0" xfId="0" applyNumberFormat="1" applyFont="1" applyAlignment="1">
      <alignment/>
    </xf>
    <xf numFmtId="168" fontId="0" fillId="0" borderId="8" xfId="0" applyNumberFormat="1" applyFont="1" applyBorder="1" applyAlignment="1">
      <alignment/>
    </xf>
    <xf numFmtId="0" fontId="0" fillId="0" borderId="1" xfId="0" applyFont="1" applyFill="1" applyBorder="1" applyAlignment="1">
      <alignment/>
    </xf>
    <xf numFmtId="8" fontId="0" fillId="0" borderId="9" xfId="0" applyNumberFormat="1" applyBorder="1" applyAlignment="1">
      <alignment/>
    </xf>
    <xf numFmtId="8" fontId="0" fillId="0" borderId="10" xfId="0" applyNumberFormat="1" applyBorder="1" applyAlignment="1">
      <alignment/>
    </xf>
    <xf numFmtId="8" fontId="0" fillId="0" borderId="0" xfId="0" applyNumberFormat="1" applyAlignment="1">
      <alignment/>
    </xf>
    <xf numFmtId="0" fontId="0" fillId="0" borderId="0" xfId="0" applyFont="1" applyFill="1" applyBorder="1" applyAlignment="1">
      <alignment/>
    </xf>
    <xf numFmtId="2" fontId="2" fillId="0" borderId="0" xfId="0" applyNumberFormat="1" applyFont="1" applyFill="1" applyBorder="1" applyAlignment="1">
      <alignment/>
    </xf>
    <xf numFmtId="172" fontId="0" fillId="0" borderId="0" xfId="0" applyNumberFormat="1" applyAlignment="1">
      <alignment/>
    </xf>
    <xf numFmtId="0" fontId="5" fillId="0" borderId="0" xfId="0" applyFont="1" applyAlignment="1">
      <alignment/>
    </xf>
    <xf numFmtId="0" fontId="2" fillId="0" borderId="13" xfId="0" applyFont="1" applyBorder="1" applyAlignment="1">
      <alignment horizontal="right"/>
    </xf>
    <xf numFmtId="0" fontId="5" fillId="0" borderId="14" xfId="0" applyFont="1" applyBorder="1" applyAlignment="1">
      <alignment/>
    </xf>
    <xf numFmtId="0" fontId="0" fillId="0" borderId="14" xfId="0" applyBorder="1" applyAlignment="1">
      <alignment/>
    </xf>
    <xf numFmtId="0" fontId="2" fillId="0" borderId="14" xfId="0" applyFont="1" applyBorder="1" applyAlignment="1">
      <alignment horizontal="right"/>
    </xf>
    <xf numFmtId="6" fontId="2" fillId="0" borderId="15" xfId="0" applyNumberFormat="1" applyFont="1" applyBorder="1" applyAlignment="1">
      <alignment/>
    </xf>
    <xf numFmtId="0" fontId="0" fillId="0" borderId="7" xfId="0" applyFont="1" applyBorder="1" applyAlignment="1">
      <alignment/>
    </xf>
    <xf numFmtId="0" fontId="2" fillId="0" borderId="8" xfId="0" applyFont="1" applyBorder="1" applyAlignment="1">
      <alignment/>
    </xf>
    <xf numFmtId="0" fontId="2" fillId="0" borderId="4" xfId="0" applyFont="1" applyBorder="1" applyAlignment="1">
      <alignment/>
    </xf>
    <xf numFmtId="0" fontId="0" fillId="0" borderId="7" xfId="0" applyBorder="1" applyAlignment="1">
      <alignment/>
    </xf>
    <xf numFmtId="0" fontId="0" fillId="0" borderId="11" xfId="0" applyBorder="1" applyAlignment="1">
      <alignment/>
    </xf>
    <xf numFmtId="0" fontId="3" fillId="0" borderId="5" xfId="0" applyFont="1" applyBorder="1" applyAlignment="1">
      <alignment/>
    </xf>
    <xf numFmtId="0" fontId="3" fillId="0" borderId="0" xfId="0" applyFont="1" applyBorder="1" applyAlignment="1">
      <alignment/>
    </xf>
    <xf numFmtId="2" fontId="2" fillId="0" borderId="8" xfId="0" applyNumberFormat="1" applyFont="1" applyBorder="1" applyAlignment="1">
      <alignment/>
    </xf>
    <xf numFmtId="0" fontId="2" fillId="0" borderId="6" xfId="0" applyFont="1" applyFill="1" applyBorder="1" applyAlignment="1">
      <alignment/>
    </xf>
    <xf numFmtId="0" fontId="0" fillId="0" borderId="0" xfId="0" applyFill="1" applyBorder="1" applyAlignment="1">
      <alignment/>
    </xf>
    <xf numFmtId="0" fontId="2" fillId="0" borderId="6" xfId="0" applyFont="1" applyBorder="1" applyAlignment="1">
      <alignment/>
    </xf>
    <xf numFmtId="0" fontId="2" fillId="0" borderId="1" xfId="0" applyFont="1" applyBorder="1" applyAlignment="1">
      <alignment horizontal="right"/>
    </xf>
    <xf numFmtId="172" fontId="11" fillId="0" borderId="9" xfId="0" applyNumberFormat="1" applyFont="1" applyBorder="1" applyAlignment="1">
      <alignment/>
    </xf>
    <xf numFmtId="0" fontId="0" fillId="0" borderId="10" xfId="0" applyBorder="1" applyAlignment="1">
      <alignment/>
    </xf>
    <xf numFmtId="0" fontId="2" fillId="0" borderId="2" xfId="0" applyFont="1" applyFill="1" applyBorder="1" applyAlignment="1">
      <alignment/>
    </xf>
    <xf numFmtId="2" fontId="3" fillId="0" borderId="0" xfId="0" applyNumberFormat="1" applyFont="1" applyBorder="1" applyAlignment="1">
      <alignment/>
    </xf>
    <xf numFmtId="0" fontId="2" fillId="0" borderId="11" xfId="0" applyFont="1" applyFill="1" applyBorder="1" applyAlignment="1">
      <alignment/>
    </xf>
    <xf numFmtId="2" fontId="0" fillId="0" borderId="0" xfId="0" applyNumberFormat="1" applyFill="1" applyAlignment="1">
      <alignment/>
    </xf>
    <xf numFmtId="168" fontId="0" fillId="0" borderId="0" xfId="0" applyNumberFormat="1" applyAlignment="1">
      <alignment/>
    </xf>
    <xf numFmtId="8" fontId="11" fillId="0" borderId="9" xfId="0" applyNumberFormat="1" applyFont="1" applyBorder="1" applyAlignment="1">
      <alignment/>
    </xf>
    <xf numFmtId="8" fontId="11" fillId="0" borderId="10" xfId="0" applyNumberFormat="1" applyFont="1" applyBorder="1" applyAlignment="1">
      <alignment/>
    </xf>
    <xf numFmtId="8" fontId="3" fillId="0" borderId="0" xfId="0" applyNumberFormat="1" applyFont="1" applyBorder="1" applyAlignment="1">
      <alignment/>
    </xf>
    <xf numFmtId="8" fontId="0" fillId="0" borderId="7" xfId="0" applyNumberFormat="1" applyBorder="1" applyAlignment="1">
      <alignment/>
    </xf>
    <xf numFmtId="7" fontId="3" fillId="0" borderId="0" xfId="0" applyNumberFormat="1" applyFont="1" applyBorder="1" applyAlignment="1">
      <alignment/>
    </xf>
    <xf numFmtId="7" fontId="0" fillId="0" borderId="7" xfId="0" applyNumberFormat="1" applyBorder="1" applyAlignment="1">
      <alignment/>
    </xf>
    <xf numFmtId="172" fontId="3" fillId="0" borderId="0" xfId="0" applyNumberFormat="1" applyFont="1" applyBorder="1" applyAlignment="1">
      <alignment/>
    </xf>
    <xf numFmtId="172" fontId="0" fillId="0" borderId="7" xfId="0" applyNumberFormat="1" applyBorder="1" applyAlignment="1">
      <alignment/>
    </xf>
    <xf numFmtId="8" fontId="0" fillId="0" borderId="0" xfId="0" applyNumberFormat="1" applyBorder="1" applyAlignment="1">
      <alignment/>
    </xf>
    <xf numFmtId="172" fontId="0" fillId="0" borderId="8" xfId="0" applyNumberFormat="1" applyBorder="1" applyAlignment="1">
      <alignment/>
    </xf>
    <xf numFmtId="0" fontId="0" fillId="0" borderId="6" xfId="0" applyFill="1" applyBorder="1" applyAlignment="1">
      <alignment/>
    </xf>
    <xf numFmtId="168" fontId="0" fillId="0" borderId="7" xfId="0" applyNumberFormat="1" applyBorder="1" applyAlignment="1">
      <alignment/>
    </xf>
    <xf numFmtId="8" fontId="2" fillId="0" borderId="0" xfId="0" applyNumberFormat="1" applyFont="1" applyBorder="1" applyAlignment="1">
      <alignment/>
    </xf>
    <xf numFmtId="8" fontId="2" fillId="0" borderId="7" xfId="0" applyNumberFormat="1" applyFont="1" applyBorder="1" applyAlignment="1">
      <alignment/>
    </xf>
    <xf numFmtId="0" fontId="2"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xf>
    <xf numFmtId="0" fontId="9" fillId="0" borderId="0" xfId="0" applyFont="1" applyFill="1" applyAlignment="1" quotePrefix="1">
      <alignment horizontal="right"/>
    </xf>
    <xf numFmtId="0" fontId="2" fillId="0" borderId="2" xfId="0" applyFont="1" applyFill="1" applyBorder="1" applyAlignment="1">
      <alignment horizontal="right"/>
    </xf>
    <xf numFmtId="0" fontId="2" fillId="0" borderId="3" xfId="0" applyFont="1" applyFill="1" applyBorder="1" applyAlignment="1">
      <alignment horizontal="right"/>
    </xf>
    <xf numFmtId="0" fontId="0" fillId="0" borderId="0" xfId="0" applyFill="1" applyAlignment="1">
      <alignment/>
    </xf>
    <xf numFmtId="0" fontId="2" fillId="0" borderId="1" xfId="0" applyFont="1" applyFill="1" applyBorder="1" applyAlignment="1">
      <alignment horizontal="center"/>
    </xf>
    <xf numFmtId="0" fontId="2" fillId="0" borderId="9" xfId="0" applyFont="1" applyFill="1" applyBorder="1" applyAlignment="1">
      <alignment/>
    </xf>
    <xf numFmtId="0" fontId="2" fillId="0" borderId="10" xfId="0" applyFont="1" applyFill="1" applyBorder="1" applyAlignment="1">
      <alignment/>
    </xf>
    <xf numFmtId="170" fontId="2" fillId="0" borderId="11" xfId="0" applyNumberFormat="1" applyFont="1" applyFill="1" applyBorder="1" applyAlignment="1">
      <alignment/>
    </xf>
    <xf numFmtId="2" fontId="2" fillId="0" borderId="4" xfId="0" applyNumberFormat="1" applyFont="1" applyFill="1" applyBorder="1" applyAlignment="1">
      <alignment/>
    </xf>
    <xf numFmtId="8" fontId="2" fillId="0" borderId="9" xfId="0" applyNumberFormat="1" applyFont="1" applyFill="1" applyBorder="1" applyAlignment="1">
      <alignment/>
    </xf>
    <xf numFmtId="8" fontId="2" fillId="0" borderId="10" xfId="0" applyNumberFormat="1" applyFont="1" applyFill="1" applyBorder="1" applyAlignment="1">
      <alignment/>
    </xf>
    <xf numFmtId="170" fontId="0" fillId="0" borderId="0" xfId="0" applyNumberFormat="1" applyFill="1" applyBorder="1" applyAlignment="1">
      <alignment/>
    </xf>
    <xf numFmtId="2" fontId="0" fillId="0" borderId="0" xfId="0" applyNumberFormat="1" applyFill="1" applyBorder="1" applyAlignment="1">
      <alignment/>
    </xf>
    <xf numFmtId="172" fontId="2" fillId="0" borderId="0" xfId="0" applyNumberFormat="1" applyFont="1" applyFill="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Font="1" applyFill="1" applyAlignment="1">
      <alignment/>
    </xf>
    <xf numFmtId="0" fontId="10" fillId="0" borderId="0" xfId="0" applyFont="1" applyFill="1" applyAlignment="1">
      <alignment/>
    </xf>
    <xf numFmtId="170" fontId="0" fillId="0" borderId="0" xfId="0" applyNumberFormat="1" applyFont="1" applyFill="1" applyAlignment="1">
      <alignment/>
    </xf>
    <xf numFmtId="170" fontId="0" fillId="0"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2"/>
  <sheetViews>
    <sheetView tabSelected="1" zoomScale="90" zoomScaleNormal="90" workbookViewId="0" topLeftCell="A1">
      <selection activeCell="A22" sqref="A22"/>
    </sheetView>
  </sheetViews>
  <sheetFormatPr defaultColWidth="9.140625" defaultRowHeight="12.75"/>
  <sheetData>
    <row r="1" ht="12.75">
      <c r="A1" s="1" t="s">
        <v>94</v>
      </c>
    </row>
    <row r="2" ht="12.75">
      <c r="A2" t="s">
        <v>95</v>
      </c>
    </row>
    <row r="4" ht="12.75">
      <c r="A4" s="1" t="s">
        <v>96</v>
      </c>
    </row>
    <row r="5" ht="12.75">
      <c r="A5" t="s">
        <v>106</v>
      </c>
    </row>
    <row r="6" ht="12.75">
      <c r="A6" t="s">
        <v>98</v>
      </c>
    </row>
    <row r="7" ht="12.75">
      <c r="A7" t="s">
        <v>97</v>
      </c>
    </row>
    <row r="8" ht="12.75">
      <c r="A8" t="s">
        <v>99</v>
      </c>
    </row>
    <row r="9" ht="12.75">
      <c r="A9" t="s">
        <v>107</v>
      </c>
    </row>
    <row r="10" ht="12.75">
      <c r="A10" t="s">
        <v>111</v>
      </c>
    </row>
    <row r="11" ht="12.75">
      <c r="A11" t="s">
        <v>100</v>
      </c>
    </row>
    <row r="12" ht="12.75">
      <c r="A12" t="s">
        <v>108</v>
      </c>
    </row>
    <row r="13" ht="12.75">
      <c r="A13" t="s">
        <v>109</v>
      </c>
    </row>
    <row r="14" ht="12.75">
      <c r="A14" t="s">
        <v>103</v>
      </c>
    </row>
    <row r="16" ht="12.75">
      <c r="A16" s="1" t="s">
        <v>101</v>
      </c>
    </row>
    <row r="17" ht="12.75">
      <c r="A17" t="s">
        <v>102</v>
      </c>
    </row>
    <row r="18" ht="12.75">
      <c r="A18" t="s">
        <v>110</v>
      </c>
    </row>
    <row r="20" ht="12.75">
      <c r="A20" s="1" t="s">
        <v>104</v>
      </c>
    </row>
    <row r="21" ht="12.75">
      <c r="A21" t="s">
        <v>112</v>
      </c>
    </row>
    <row r="22" ht="12.75">
      <c r="A22" t="s">
        <v>105</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U200"/>
  <sheetViews>
    <sheetView zoomScale="70" zoomScaleNormal="70" workbookViewId="0" topLeftCell="A1">
      <pane xSplit="1" ySplit="3" topLeftCell="B4" activePane="bottomRight" state="frozen"/>
      <selection pane="topLeft" activeCell="A1" sqref="A1"/>
      <selection pane="topRight" activeCell="B1" sqref="B1"/>
      <selection pane="bottomLeft" activeCell="A4" sqref="A4"/>
      <selection pane="bottomRight" activeCell="D2" sqref="D2"/>
    </sheetView>
  </sheetViews>
  <sheetFormatPr defaultColWidth="9.140625" defaultRowHeight="12.75"/>
  <cols>
    <col min="1" max="1" width="10.28125" style="118" bestFit="1" customWidth="1"/>
    <col min="2" max="4" width="9.28125" style="118" bestFit="1" customWidth="1"/>
    <col min="5" max="5" width="10.7109375" style="118" bestFit="1" customWidth="1"/>
    <col min="6" max="8" width="9.28125" style="118" bestFit="1" customWidth="1"/>
    <col min="9" max="9" width="11.421875" style="118" bestFit="1" customWidth="1"/>
    <col min="10" max="10" width="12.140625" style="118" bestFit="1" customWidth="1"/>
    <col min="11" max="11" width="9.28125" style="118" bestFit="1" customWidth="1"/>
    <col min="12" max="12" width="11.57421875" style="118" bestFit="1" customWidth="1"/>
    <col min="13" max="13" width="9.28125" style="118" customWidth="1"/>
    <col min="14" max="14" width="10.57421875" style="118" bestFit="1" customWidth="1"/>
    <col min="15" max="15" width="9.28125" style="118" bestFit="1" customWidth="1"/>
    <col min="16" max="16" width="11.7109375" style="118" bestFit="1" customWidth="1"/>
    <col min="17" max="17" width="13.00390625" style="118" bestFit="1" customWidth="1"/>
    <col min="18" max="19" width="9.28125" style="118" bestFit="1" customWidth="1"/>
    <col min="20" max="20" width="9.140625" style="118" customWidth="1"/>
    <col min="21" max="21" width="12.421875" style="118" bestFit="1" customWidth="1"/>
    <col min="22" max="16384" width="9.140625" style="118" customWidth="1"/>
  </cols>
  <sheetData>
    <row r="1" spans="1:21" ht="12.75">
      <c r="A1" s="112" t="s">
        <v>0</v>
      </c>
      <c r="B1" s="113" t="s">
        <v>93</v>
      </c>
      <c r="C1" s="113" t="s">
        <v>93</v>
      </c>
      <c r="D1" s="113" t="s">
        <v>93</v>
      </c>
      <c r="E1" s="113" t="s">
        <v>93</v>
      </c>
      <c r="F1" s="113" t="s">
        <v>93</v>
      </c>
      <c r="G1" s="113" t="s">
        <v>93</v>
      </c>
      <c r="H1" s="113" t="s">
        <v>93</v>
      </c>
      <c r="I1" s="113" t="s">
        <v>93</v>
      </c>
      <c r="J1" s="113" t="s">
        <v>93</v>
      </c>
      <c r="K1" s="113" t="s">
        <v>93</v>
      </c>
      <c r="L1" s="113" t="s">
        <v>93</v>
      </c>
      <c r="M1" s="113" t="s">
        <v>93</v>
      </c>
      <c r="N1" s="113" t="s">
        <v>93</v>
      </c>
      <c r="O1" s="113" t="s">
        <v>93</v>
      </c>
      <c r="P1" s="114" t="s">
        <v>1</v>
      </c>
      <c r="Q1" s="115" t="s">
        <v>32</v>
      </c>
      <c r="R1" s="116" t="s">
        <v>2</v>
      </c>
      <c r="S1" s="117" t="s">
        <v>26</v>
      </c>
      <c r="T1" s="53" t="s">
        <v>38</v>
      </c>
      <c r="U1" s="53" t="s">
        <v>45</v>
      </c>
    </row>
    <row r="2" spans="1:21" ht="12.75">
      <c r="A2" s="119" t="s">
        <v>42</v>
      </c>
      <c r="B2" s="120">
        <f>SUM(B5:B200)</f>
        <v>0</v>
      </c>
      <c r="C2" s="120">
        <f aca="true" t="shared" si="0" ref="C2:O2">SUM(C5:C200)</f>
        <v>0</v>
      </c>
      <c r="D2" s="120">
        <f t="shared" si="0"/>
        <v>0</v>
      </c>
      <c r="E2" s="120">
        <f t="shared" si="0"/>
        <v>0</v>
      </c>
      <c r="F2" s="120">
        <f t="shared" si="0"/>
        <v>0</v>
      </c>
      <c r="G2" s="120">
        <f t="shared" si="0"/>
        <v>0</v>
      </c>
      <c r="H2" s="120">
        <f t="shared" si="0"/>
        <v>0</v>
      </c>
      <c r="I2" s="120">
        <f t="shared" si="0"/>
        <v>0</v>
      </c>
      <c r="J2" s="120">
        <f t="shared" si="0"/>
        <v>0</v>
      </c>
      <c r="K2" s="120">
        <f t="shared" si="0"/>
        <v>0</v>
      </c>
      <c r="L2" s="120">
        <f t="shared" si="0"/>
        <v>0</v>
      </c>
      <c r="M2" s="120">
        <f t="shared" si="0"/>
        <v>0</v>
      </c>
      <c r="N2" s="120">
        <f t="shared" si="0"/>
        <v>0</v>
      </c>
      <c r="O2" s="120">
        <f t="shared" si="0"/>
        <v>0</v>
      </c>
      <c r="P2" s="121">
        <f>SUM(B2:O2)</f>
        <v>0</v>
      </c>
      <c r="Q2" s="5" t="e">
        <f>(B2+O2)/P2</f>
        <v>#DIV/0!</v>
      </c>
      <c r="R2" s="122">
        <f>MAX(R4:R200)-$R$4</f>
        <v>0</v>
      </c>
      <c r="S2" s="123" t="e">
        <f>R2/P2</f>
        <v>#DIV/0!</v>
      </c>
      <c r="T2" s="119" t="s">
        <v>44</v>
      </c>
      <c r="U2" s="120">
        <f>SUM(U5:U200)</f>
        <v>0</v>
      </c>
    </row>
    <row r="3" spans="1:21" ht="12.75">
      <c r="A3" s="119" t="s">
        <v>43</v>
      </c>
      <c r="B3" s="124" t="e">
        <f>B2*costs!$K$9</f>
        <v>#DIV/0!</v>
      </c>
      <c r="C3" s="124" t="e">
        <f>C2*costs!$K$9</f>
        <v>#DIV/0!</v>
      </c>
      <c r="D3" s="124" t="e">
        <f>D2*costs!$K$9</f>
        <v>#DIV/0!</v>
      </c>
      <c r="E3" s="124" t="e">
        <f>E2*costs!$K$9</f>
        <v>#DIV/0!</v>
      </c>
      <c r="F3" s="124" t="e">
        <f>F2*costs!$K$9</f>
        <v>#DIV/0!</v>
      </c>
      <c r="G3" s="124" t="e">
        <f>G2*costs!$K$9</f>
        <v>#DIV/0!</v>
      </c>
      <c r="H3" s="124" t="e">
        <f>H2*costs!$K$9</f>
        <v>#DIV/0!</v>
      </c>
      <c r="I3" s="124" t="e">
        <f>I2*costs!$K$9</f>
        <v>#DIV/0!</v>
      </c>
      <c r="J3" s="124" t="e">
        <f>J2*costs!$K$9</f>
        <v>#DIV/0!</v>
      </c>
      <c r="K3" s="124" t="e">
        <f>K2*costs!$K$9</f>
        <v>#DIV/0!</v>
      </c>
      <c r="L3" s="124" t="e">
        <f>L2*costs!$K$9</f>
        <v>#DIV/0!</v>
      </c>
      <c r="M3" s="124" t="e">
        <f>M2*costs!$K$9</f>
        <v>#DIV/0!</v>
      </c>
      <c r="N3" s="124" t="e">
        <f>N2*costs!$K$9</f>
        <v>#DIV/0!</v>
      </c>
      <c r="O3" s="124" t="e">
        <f>O2*costs!$K$9</f>
        <v>#DIV/0!</v>
      </c>
      <c r="P3" s="125" t="e">
        <f>P2*costs!$K$9</f>
        <v>#DIV/0!</v>
      </c>
      <c r="Q3" s="71"/>
      <c r="R3" s="126"/>
      <c r="S3" s="127"/>
      <c r="T3" s="114">
        <f>SUM(T5:T200)</f>
        <v>0</v>
      </c>
      <c r="U3" s="128" t="e">
        <f>U2*costs!E3</f>
        <v>#DIV/0!</v>
      </c>
    </row>
    <row r="4" spans="1:18" ht="12.75">
      <c r="A4" s="129" t="s">
        <v>3</v>
      </c>
      <c r="B4" s="130"/>
      <c r="C4" s="130"/>
      <c r="D4" s="130"/>
      <c r="E4" s="130"/>
      <c r="F4" s="130"/>
      <c r="G4" s="130"/>
      <c r="H4" s="130"/>
      <c r="I4" s="130"/>
      <c r="J4" s="130"/>
      <c r="K4" s="130"/>
      <c r="L4" s="130"/>
      <c r="M4" s="130"/>
      <c r="N4" s="130"/>
      <c r="O4" s="130"/>
      <c r="P4" s="51"/>
      <c r="Q4" s="4"/>
      <c r="R4" s="131"/>
    </row>
    <row r="5" spans="1:21" ht="12.75">
      <c r="A5" s="59"/>
      <c r="P5" s="51">
        <f aca="true" t="shared" si="1" ref="P5:P28">SUM(B5:O5)</f>
        <v>0</v>
      </c>
      <c r="R5" s="131"/>
      <c r="S5" s="96">
        <f aca="true" t="shared" si="2" ref="S5:S29">IF(P5&gt;0,(R5-R4)/P5,0)</f>
        <v>0</v>
      </c>
      <c r="U5" s="118">
        <f>IF(T5=1,R5-R4,0)</f>
        <v>0</v>
      </c>
    </row>
    <row r="6" spans="1:21" ht="12.75">
      <c r="A6" s="59"/>
      <c r="P6" s="51">
        <f t="shared" si="1"/>
        <v>0</v>
      </c>
      <c r="R6" s="131"/>
      <c r="S6" s="96">
        <f t="shared" si="2"/>
        <v>0</v>
      </c>
      <c r="U6" s="118">
        <f aca="true" t="shared" si="3" ref="U6:U54">IF(T6=1,R6-R5,0)</f>
        <v>0</v>
      </c>
    </row>
    <row r="7" spans="1:21" ht="12.75">
      <c r="A7" s="59"/>
      <c r="P7" s="51">
        <f t="shared" si="1"/>
        <v>0</v>
      </c>
      <c r="R7" s="131"/>
      <c r="S7" s="96">
        <f t="shared" si="2"/>
        <v>0</v>
      </c>
      <c r="U7" s="118">
        <f t="shared" si="3"/>
        <v>0</v>
      </c>
    </row>
    <row r="8" spans="1:21" ht="12.75">
      <c r="A8" s="59"/>
      <c r="P8" s="51">
        <f t="shared" si="1"/>
        <v>0</v>
      </c>
      <c r="R8" s="131"/>
      <c r="S8" s="96">
        <f t="shared" si="2"/>
        <v>0</v>
      </c>
      <c r="U8" s="118">
        <f t="shared" si="3"/>
        <v>0</v>
      </c>
    </row>
    <row r="9" spans="1:21" ht="12.75">
      <c r="A9" s="59"/>
      <c r="P9" s="51">
        <f t="shared" si="1"/>
        <v>0</v>
      </c>
      <c r="R9" s="131"/>
      <c r="S9" s="96">
        <f t="shared" si="2"/>
        <v>0</v>
      </c>
      <c r="U9" s="118">
        <f t="shared" si="3"/>
        <v>0</v>
      </c>
    </row>
    <row r="10" spans="1:21" ht="12.75">
      <c r="A10" s="59"/>
      <c r="F10" s="132"/>
      <c r="P10" s="51">
        <f t="shared" si="1"/>
        <v>0</v>
      </c>
      <c r="R10" s="131"/>
      <c r="S10" s="96">
        <f t="shared" si="2"/>
        <v>0</v>
      </c>
      <c r="U10" s="118">
        <f t="shared" si="3"/>
        <v>0</v>
      </c>
    </row>
    <row r="11" spans="1:21" ht="12.75">
      <c r="A11" s="59"/>
      <c r="P11" s="51">
        <f t="shared" si="1"/>
        <v>0</v>
      </c>
      <c r="R11" s="131"/>
      <c r="S11" s="96">
        <f t="shared" si="2"/>
        <v>0</v>
      </c>
      <c r="U11" s="118">
        <f t="shared" si="3"/>
        <v>0</v>
      </c>
    </row>
    <row r="12" spans="1:21" ht="12.75">
      <c r="A12" s="59"/>
      <c r="P12" s="51">
        <f t="shared" si="1"/>
        <v>0</v>
      </c>
      <c r="R12" s="131"/>
      <c r="S12" s="96">
        <f t="shared" si="2"/>
        <v>0</v>
      </c>
      <c r="U12" s="118">
        <f t="shared" si="3"/>
        <v>0</v>
      </c>
    </row>
    <row r="13" spans="1:21" ht="12.75">
      <c r="A13" s="59"/>
      <c r="P13" s="51">
        <f t="shared" si="1"/>
        <v>0</v>
      </c>
      <c r="R13" s="131"/>
      <c r="S13" s="96">
        <f t="shared" si="2"/>
        <v>0</v>
      </c>
      <c r="U13" s="118">
        <f t="shared" si="3"/>
        <v>0</v>
      </c>
    </row>
    <row r="14" spans="1:21" ht="12.75">
      <c r="A14" s="59"/>
      <c r="P14" s="51">
        <f t="shared" si="1"/>
        <v>0</v>
      </c>
      <c r="R14" s="131"/>
      <c r="S14" s="96">
        <f t="shared" si="2"/>
        <v>0</v>
      </c>
      <c r="U14" s="118">
        <f t="shared" si="3"/>
        <v>0</v>
      </c>
    </row>
    <row r="15" spans="1:21" ht="12.75">
      <c r="A15" s="59"/>
      <c r="P15" s="51">
        <f t="shared" si="1"/>
        <v>0</v>
      </c>
      <c r="R15" s="131"/>
      <c r="S15" s="96">
        <f t="shared" si="2"/>
        <v>0</v>
      </c>
      <c r="U15" s="118">
        <f t="shared" si="3"/>
        <v>0</v>
      </c>
    </row>
    <row r="16" spans="1:21" ht="12.75">
      <c r="A16" s="59"/>
      <c r="P16" s="51">
        <f t="shared" si="1"/>
        <v>0</v>
      </c>
      <c r="R16" s="133"/>
      <c r="S16" s="96">
        <f t="shared" si="2"/>
        <v>0</v>
      </c>
      <c r="U16" s="118">
        <f t="shared" si="3"/>
        <v>0</v>
      </c>
    </row>
    <row r="17" spans="1:21" ht="12.75">
      <c r="A17" s="59"/>
      <c r="P17" s="51">
        <f t="shared" si="1"/>
        <v>0</v>
      </c>
      <c r="R17" s="133"/>
      <c r="S17" s="96">
        <f t="shared" si="2"/>
        <v>0</v>
      </c>
      <c r="U17" s="118">
        <f t="shared" si="3"/>
        <v>0</v>
      </c>
    </row>
    <row r="18" spans="1:21" ht="12.75">
      <c r="A18" s="59"/>
      <c r="P18" s="51">
        <f t="shared" si="1"/>
        <v>0</v>
      </c>
      <c r="R18" s="131"/>
      <c r="S18" s="96">
        <f t="shared" si="2"/>
        <v>0</v>
      </c>
      <c r="U18" s="118">
        <f t="shared" si="3"/>
        <v>0</v>
      </c>
    </row>
    <row r="19" spans="1:21" ht="12.75">
      <c r="A19" s="59"/>
      <c r="P19" s="51">
        <f t="shared" si="1"/>
        <v>0</v>
      </c>
      <c r="R19" s="131"/>
      <c r="S19" s="96">
        <f t="shared" si="2"/>
        <v>0</v>
      </c>
      <c r="U19" s="118">
        <f t="shared" si="3"/>
        <v>0</v>
      </c>
    </row>
    <row r="20" spans="1:21" ht="12.75">
      <c r="A20" s="59"/>
      <c r="P20" s="51">
        <f t="shared" si="1"/>
        <v>0</v>
      </c>
      <c r="R20" s="131"/>
      <c r="S20" s="96">
        <f t="shared" si="2"/>
        <v>0</v>
      </c>
      <c r="U20" s="118">
        <f t="shared" si="3"/>
        <v>0</v>
      </c>
    </row>
    <row r="21" spans="1:21" ht="12.75">
      <c r="A21" s="59"/>
      <c r="P21" s="51">
        <f t="shared" si="1"/>
        <v>0</v>
      </c>
      <c r="R21" s="131"/>
      <c r="S21" s="96">
        <f t="shared" si="2"/>
        <v>0</v>
      </c>
      <c r="U21" s="118">
        <f t="shared" si="3"/>
        <v>0</v>
      </c>
    </row>
    <row r="22" spans="1:21" ht="12.75">
      <c r="A22" s="59"/>
      <c r="P22" s="51">
        <f t="shared" si="1"/>
        <v>0</v>
      </c>
      <c r="R22" s="131"/>
      <c r="S22" s="96">
        <f t="shared" si="2"/>
        <v>0</v>
      </c>
      <c r="U22" s="118">
        <f t="shared" si="3"/>
        <v>0</v>
      </c>
    </row>
    <row r="23" spans="1:21" ht="12.75">
      <c r="A23" s="59"/>
      <c r="P23" s="51">
        <f t="shared" si="1"/>
        <v>0</v>
      </c>
      <c r="R23" s="131"/>
      <c r="S23" s="96">
        <f t="shared" si="2"/>
        <v>0</v>
      </c>
      <c r="U23" s="118">
        <f t="shared" si="3"/>
        <v>0</v>
      </c>
    </row>
    <row r="24" spans="1:21" ht="12.75">
      <c r="A24" s="59"/>
      <c r="P24" s="51">
        <f t="shared" si="1"/>
        <v>0</v>
      </c>
      <c r="R24" s="131"/>
      <c r="S24" s="96">
        <f t="shared" si="2"/>
        <v>0</v>
      </c>
      <c r="U24" s="118">
        <f t="shared" si="3"/>
        <v>0</v>
      </c>
    </row>
    <row r="25" spans="1:21" ht="12.75">
      <c r="A25" s="59"/>
      <c r="P25" s="51">
        <f t="shared" si="1"/>
        <v>0</v>
      </c>
      <c r="R25" s="131"/>
      <c r="S25" s="96">
        <f t="shared" si="2"/>
        <v>0</v>
      </c>
      <c r="U25" s="118">
        <f t="shared" si="3"/>
        <v>0</v>
      </c>
    </row>
    <row r="26" spans="1:21" ht="12.75">
      <c r="A26" s="59"/>
      <c r="P26" s="51">
        <f t="shared" si="1"/>
        <v>0</v>
      </c>
      <c r="R26" s="131"/>
      <c r="S26" s="96">
        <f t="shared" si="2"/>
        <v>0</v>
      </c>
      <c r="U26" s="118">
        <f t="shared" si="3"/>
        <v>0</v>
      </c>
    </row>
    <row r="27" spans="1:21" ht="12.75">
      <c r="A27" s="59"/>
      <c r="P27" s="51">
        <f t="shared" si="1"/>
        <v>0</v>
      </c>
      <c r="R27" s="131"/>
      <c r="S27" s="96">
        <f t="shared" si="2"/>
        <v>0</v>
      </c>
      <c r="U27" s="118">
        <f t="shared" si="3"/>
        <v>0</v>
      </c>
    </row>
    <row r="28" spans="1:21" ht="12.75">
      <c r="A28" s="59"/>
      <c r="P28" s="51">
        <f t="shared" si="1"/>
        <v>0</v>
      </c>
      <c r="R28" s="131"/>
      <c r="S28" s="96">
        <f t="shared" si="2"/>
        <v>0</v>
      </c>
      <c r="U28" s="118">
        <f t="shared" si="3"/>
        <v>0</v>
      </c>
    </row>
    <row r="29" spans="1:21" ht="12.75">
      <c r="A29" s="59"/>
      <c r="P29" s="51">
        <f>SUM(B29:O29)</f>
        <v>0</v>
      </c>
      <c r="R29" s="131"/>
      <c r="S29" s="96">
        <f t="shared" si="2"/>
        <v>0</v>
      </c>
      <c r="U29" s="118">
        <f t="shared" si="3"/>
        <v>0</v>
      </c>
    </row>
    <row r="30" spans="1:21" ht="12.75">
      <c r="A30" s="59"/>
      <c r="P30" s="51">
        <f>SUM(B30:O30)</f>
        <v>0</v>
      </c>
      <c r="R30" s="131"/>
      <c r="S30" s="96">
        <f>IF(P30&gt;0,(R30-R29)/P30,0)</f>
        <v>0</v>
      </c>
      <c r="U30" s="118">
        <f t="shared" si="3"/>
        <v>0</v>
      </c>
    </row>
    <row r="31" spans="1:21" ht="12.75">
      <c r="A31" s="59"/>
      <c r="P31" s="51">
        <f aca="true" t="shared" si="4" ref="P31:P98">SUM(B31:O31)</f>
        <v>0</v>
      </c>
      <c r="R31" s="131"/>
      <c r="S31" s="96">
        <f aca="true" t="shared" si="5" ref="S31:S97">IF(P31&gt;0,(R31-R30)/P31,0)</f>
        <v>0</v>
      </c>
      <c r="U31" s="118">
        <f t="shared" si="3"/>
        <v>0</v>
      </c>
    </row>
    <row r="32" spans="1:21" ht="12.75">
      <c r="A32" s="59"/>
      <c r="P32" s="51">
        <f t="shared" si="4"/>
        <v>0</v>
      </c>
      <c r="R32" s="131"/>
      <c r="S32" s="96">
        <f t="shared" si="5"/>
        <v>0</v>
      </c>
      <c r="U32" s="118">
        <f t="shared" si="3"/>
        <v>0</v>
      </c>
    </row>
    <row r="33" spans="1:21" ht="12.75">
      <c r="A33" s="59"/>
      <c r="P33" s="51">
        <f t="shared" si="4"/>
        <v>0</v>
      </c>
      <c r="R33" s="133"/>
      <c r="S33" s="96">
        <f t="shared" si="5"/>
        <v>0</v>
      </c>
      <c r="U33" s="118">
        <f t="shared" si="3"/>
        <v>0</v>
      </c>
    </row>
    <row r="34" spans="1:21" ht="12.75">
      <c r="A34" s="59"/>
      <c r="P34" s="51">
        <f t="shared" si="4"/>
        <v>0</v>
      </c>
      <c r="R34" s="131"/>
      <c r="S34" s="96">
        <f t="shared" si="5"/>
        <v>0</v>
      </c>
      <c r="U34" s="118">
        <f t="shared" si="3"/>
        <v>0</v>
      </c>
    </row>
    <row r="35" spans="1:21" ht="12.75">
      <c r="A35" s="59"/>
      <c r="P35" s="51">
        <f t="shared" si="4"/>
        <v>0</v>
      </c>
      <c r="R35" s="131"/>
      <c r="S35" s="96">
        <f t="shared" si="5"/>
        <v>0</v>
      </c>
      <c r="U35" s="118">
        <f t="shared" si="3"/>
        <v>0</v>
      </c>
    </row>
    <row r="36" spans="1:21" ht="12.75">
      <c r="A36" s="59"/>
      <c r="P36" s="51"/>
      <c r="R36" s="131"/>
      <c r="S36" s="96"/>
      <c r="U36" s="118">
        <f t="shared" si="3"/>
        <v>0</v>
      </c>
    </row>
    <row r="37" spans="1:21" ht="12.75">
      <c r="A37" s="59"/>
      <c r="P37" s="51">
        <f t="shared" si="4"/>
        <v>0</v>
      </c>
      <c r="R37" s="131"/>
      <c r="S37" s="96">
        <f>IF(P37&gt;0,(R37-R36)/P37,0)</f>
        <v>0</v>
      </c>
      <c r="U37" s="118">
        <f t="shared" si="3"/>
        <v>0</v>
      </c>
    </row>
    <row r="38" spans="1:21" ht="12.75">
      <c r="A38" s="59"/>
      <c r="P38" s="51">
        <f t="shared" si="4"/>
        <v>0</v>
      </c>
      <c r="R38" s="131"/>
      <c r="S38" s="96">
        <f t="shared" si="5"/>
        <v>0</v>
      </c>
      <c r="U38" s="118">
        <f t="shared" si="3"/>
        <v>0</v>
      </c>
    </row>
    <row r="39" spans="1:21" ht="12.75">
      <c r="A39" s="59"/>
      <c r="P39" s="51">
        <f t="shared" si="4"/>
        <v>0</v>
      </c>
      <c r="R39" s="131"/>
      <c r="S39" s="96">
        <f t="shared" si="5"/>
        <v>0</v>
      </c>
      <c r="U39" s="118">
        <f t="shared" si="3"/>
        <v>0</v>
      </c>
    </row>
    <row r="40" spans="1:21" ht="12.75">
      <c r="A40" s="59"/>
      <c r="P40" s="51">
        <f t="shared" si="4"/>
        <v>0</v>
      </c>
      <c r="R40" s="131"/>
      <c r="S40" s="96">
        <f t="shared" si="5"/>
        <v>0</v>
      </c>
      <c r="U40" s="118">
        <f t="shared" si="3"/>
        <v>0</v>
      </c>
    </row>
    <row r="41" spans="1:21" ht="12.75">
      <c r="A41" s="59"/>
      <c r="P41" s="51">
        <f t="shared" si="4"/>
        <v>0</v>
      </c>
      <c r="R41" s="131"/>
      <c r="S41" s="96">
        <f t="shared" si="5"/>
        <v>0</v>
      </c>
      <c r="U41" s="118">
        <f t="shared" si="3"/>
        <v>0</v>
      </c>
    </row>
    <row r="42" spans="1:21" ht="12.75">
      <c r="A42" s="59"/>
      <c r="P42" s="51"/>
      <c r="R42" s="131"/>
      <c r="S42" s="96">
        <f t="shared" si="5"/>
        <v>0</v>
      </c>
      <c r="U42" s="118">
        <f t="shared" si="3"/>
        <v>0</v>
      </c>
    </row>
    <row r="43" spans="1:21" ht="12.75">
      <c r="A43" s="59"/>
      <c r="P43" s="51">
        <f t="shared" si="4"/>
        <v>0</v>
      </c>
      <c r="R43" s="131"/>
      <c r="S43" s="96">
        <f t="shared" si="5"/>
        <v>0</v>
      </c>
      <c r="U43" s="118">
        <f>IF(T43=1,R43-R41,0)</f>
        <v>0</v>
      </c>
    </row>
    <row r="44" spans="1:21" ht="12.75">
      <c r="A44" s="59"/>
      <c r="P44" s="51">
        <f t="shared" si="4"/>
        <v>0</v>
      </c>
      <c r="R44" s="131"/>
      <c r="S44" s="96">
        <f t="shared" si="5"/>
        <v>0</v>
      </c>
      <c r="U44" s="118">
        <f t="shared" si="3"/>
        <v>0</v>
      </c>
    </row>
    <row r="45" spans="1:21" ht="12.75">
      <c r="A45" s="59"/>
      <c r="P45" s="51">
        <f t="shared" si="4"/>
        <v>0</v>
      </c>
      <c r="R45" s="131"/>
      <c r="S45" s="96">
        <f t="shared" si="5"/>
        <v>0</v>
      </c>
      <c r="U45" s="118">
        <f t="shared" si="3"/>
        <v>0</v>
      </c>
    </row>
    <row r="46" spans="1:21" ht="12.75">
      <c r="A46" s="59"/>
      <c r="P46" s="51">
        <f t="shared" si="4"/>
        <v>0</v>
      </c>
      <c r="R46" s="131"/>
      <c r="S46" s="96">
        <f t="shared" si="5"/>
        <v>0</v>
      </c>
      <c r="U46" s="118">
        <f t="shared" si="3"/>
        <v>0</v>
      </c>
    </row>
    <row r="47" spans="1:21" ht="12.75">
      <c r="A47" s="59"/>
      <c r="P47" s="51">
        <f t="shared" si="4"/>
        <v>0</v>
      </c>
      <c r="R47" s="133"/>
      <c r="S47" s="96">
        <f t="shared" si="5"/>
        <v>0</v>
      </c>
      <c r="U47" s="118">
        <f t="shared" si="3"/>
        <v>0</v>
      </c>
    </row>
    <row r="48" spans="1:21" ht="12.75">
      <c r="A48" s="59"/>
      <c r="P48" s="51">
        <f t="shared" si="4"/>
        <v>0</v>
      </c>
      <c r="R48" s="133"/>
      <c r="S48" s="96">
        <f t="shared" si="5"/>
        <v>0</v>
      </c>
      <c r="U48" s="118">
        <f t="shared" si="3"/>
        <v>0</v>
      </c>
    </row>
    <row r="49" spans="1:21" ht="12.75">
      <c r="A49" s="59"/>
      <c r="P49" s="51">
        <f t="shared" si="4"/>
        <v>0</v>
      </c>
      <c r="R49" s="133"/>
      <c r="S49" s="96">
        <f t="shared" si="5"/>
        <v>0</v>
      </c>
      <c r="U49" s="118">
        <f t="shared" si="3"/>
        <v>0</v>
      </c>
    </row>
    <row r="50" spans="1:21" ht="12.75">
      <c r="A50" s="59"/>
      <c r="P50" s="51">
        <f t="shared" si="4"/>
        <v>0</v>
      </c>
      <c r="R50" s="133"/>
      <c r="S50" s="96">
        <f t="shared" si="5"/>
        <v>0</v>
      </c>
      <c r="U50" s="118">
        <f t="shared" si="3"/>
        <v>0</v>
      </c>
    </row>
    <row r="51" spans="1:21" ht="12.75">
      <c r="A51" s="59"/>
      <c r="P51" s="51">
        <f t="shared" si="4"/>
        <v>0</v>
      </c>
      <c r="R51" s="133"/>
      <c r="S51" s="96">
        <f t="shared" si="5"/>
        <v>0</v>
      </c>
      <c r="U51" s="118">
        <f t="shared" si="3"/>
        <v>0</v>
      </c>
    </row>
    <row r="52" spans="1:21" ht="12.75">
      <c r="A52" s="59"/>
      <c r="P52" s="51">
        <f t="shared" si="4"/>
        <v>0</v>
      </c>
      <c r="R52" s="133"/>
      <c r="S52" s="96">
        <f t="shared" si="5"/>
        <v>0</v>
      </c>
      <c r="U52" s="118">
        <f t="shared" si="3"/>
        <v>0</v>
      </c>
    </row>
    <row r="53" spans="1:21" ht="12.75">
      <c r="A53" s="59"/>
      <c r="P53" s="51">
        <f t="shared" si="4"/>
        <v>0</v>
      </c>
      <c r="R53" s="133"/>
      <c r="S53" s="96">
        <f t="shared" si="5"/>
        <v>0</v>
      </c>
      <c r="U53" s="118">
        <f t="shared" si="3"/>
        <v>0</v>
      </c>
    </row>
    <row r="54" spans="1:21" ht="12.75">
      <c r="A54" s="59"/>
      <c r="P54" s="51"/>
      <c r="R54" s="133"/>
      <c r="S54" s="96">
        <f t="shared" si="5"/>
        <v>0</v>
      </c>
      <c r="U54" s="118">
        <f t="shared" si="3"/>
        <v>0</v>
      </c>
    </row>
    <row r="55" spans="1:21" ht="12.75">
      <c r="A55" s="59"/>
      <c r="P55" s="51">
        <f t="shared" si="4"/>
        <v>0</v>
      </c>
      <c r="R55" s="133"/>
      <c r="S55" s="96">
        <f>IF(P55&gt;0,(R55-R54)/P55,0)</f>
        <v>0</v>
      </c>
      <c r="U55" s="118">
        <f>IF(T55=1,R55-R53,0)</f>
        <v>0</v>
      </c>
    </row>
    <row r="56" spans="1:21" ht="12.75">
      <c r="A56" s="59"/>
      <c r="P56" s="51">
        <f>SUM(B56:O56)</f>
        <v>0</v>
      </c>
      <c r="R56" s="133"/>
      <c r="S56" s="96">
        <f>IF(P56&gt;0,(R56-R55)/P56,0)</f>
        <v>0</v>
      </c>
      <c r="U56" s="118">
        <f>IF(T56=1,R56-R55,0)</f>
        <v>0</v>
      </c>
    </row>
    <row r="57" spans="1:21" ht="12.75">
      <c r="A57" s="59"/>
      <c r="P57" s="51">
        <f t="shared" si="4"/>
        <v>0</v>
      </c>
      <c r="R57" s="133"/>
      <c r="S57" s="96">
        <f>IF(P57&gt;0,(R57-R56)/P57,0)</f>
        <v>0</v>
      </c>
      <c r="U57" s="118">
        <f>IF(T57=1,R57-R56,0)</f>
        <v>0</v>
      </c>
    </row>
    <row r="58" spans="1:21" ht="12.75">
      <c r="A58" s="59"/>
      <c r="P58" s="51">
        <f t="shared" si="4"/>
        <v>0</v>
      </c>
      <c r="R58" s="133"/>
      <c r="S58" s="96">
        <f t="shared" si="5"/>
        <v>0</v>
      </c>
      <c r="U58" s="118">
        <f aca="true" t="shared" si="6" ref="U58:U121">IF(T58=1,R58-R57,0)</f>
        <v>0</v>
      </c>
    </row>
    <row r="59" spans="1:21" ht="12.75">
      <c r="A59" s="59"/>
      <c r="P59" s="51">
        <f t="shared" si="4"/>
        <v>0</v>
      </c>
      <c r="R59" s="133"/>
      <c r="S59" s="96">
        <f t="shared" si="5"/>
        <v>0</v>
      </c>
      <c r="U59" s="118">
        <f t="shared" si="6"/>
        <v>0</v>
      </c>
    </row>
    <row r="60" spans="1:21" ht="12.75">
      <c r="A60" s="59"/>
      <c r="P60" s="51">
        <f t="shared" si="4"/>
        <v>0</v>
      </c>
      <c r="R60" s="133"/>
      <c r="S60" s="96">
        <f t="shared" si="5"/>
        <v>0</v>
      </c>
      <c r="U60" s="118">
        <f t="shared" si="6"/>
        <v>0</v>
      </c>
    </row>
    <row r="61" spans="1:21" ht="12.75">
      <c r="A61" s="59"/>
      <c r="P61" s="51">
        <f t="shared" si="4"/>
        <v>0</v>
      </c>
      <c r="R61" s="133"/>
      <c r="S61" s="96">
        <f t="shared" si="5"/>
        <v>0</v>
      </c>
      <c r="U61" s="118">
        <f t="shared" si="6"/>
        <v>0</v>
      </c>
    </row>
    <row r="62" spans="1:21" ht="12.75">
      <c r="A62" s="59"/>
      <c r="P62" s="51">
        <f t="shared" si="4"/>
        <v>0</v>
      </c>
      <c r="R62" s="133"/>
      <c r="S62" s="96">
        <f t="shared" si="5"/>
        <v>0</v>
      </c>
      <c r="U62" s="118">
        <f t="shared" si="6"/>
        <v>0</v>
      </c>
    </row>
    <row r="63" spans="1:21" ht="12.75">
      <c r="A63" s="59"/>
      <c r="P63" s="51">
        <f t="shared" si="4"/>
        <v>0</v>
      </c>
      <c r="R63" s="133"/>
      <c r="S63" s="96">
        <f t="shared" si="5"/>
        <v>0</v>
      </c>
      <c r="U63" s="118">
        <f t="shared" si="6"/>
        <v>0</v>
      </c>
    </row>
    <row r="64" spans="1:21" ht="12.75">
      <c r="A64" s="59"/>
      <c r="P64" s="51">
        <f t="shared" si="4"/>
        <v>0</v>
      </c>
      <c r="R64" s="133"/>
      <c r="S64" s="96">
        <f t="shared" si="5"/>
        <v>0</v>
      </c>
      <c r="U64" s="118">
        <f t="shared" si="6"/>
        <v>0</v>
      </c>
    </row>
    <row r="65" spans="1:21" ht="12.75">
      <c r="A65" s="59"/>
      <c r="P65" s="51">
        <f t="shared" si="4"/>
        <v>0</v>
      </c>
      <c r="R65" s="133"/>
      <c r="S65" s="96">
        <f t="shared" si="5"/>
        <v>0</v>
      </c>
      <c r="U65" s="118">
        <f t="shared" si="6"/>
        <v>0</v>
      </c>
    </row>
    <row r="66" spans="1:21" ht="12.75">
      <c r="A66" s="59"/>
      <c r="P66" s="51">
        <f t="shared" si="4"/>
        <v>0</v>
      </c>
      <c r="R66" s="133"/>
      <c r="S66" s="96">
        <f t="shared" si="5"/>
        <v>0</v>
      </c>
      <c r="U66" s="118">
        <f t="shared" si="6"/>
        <v>0</v>
      </c>
    </row>
    <row r="67" spans="1:21" ht="12.75">
      <c r="A67" s="59"/>
      <c r="P67" s="51">
        <f t="shared" si="4"/>
        <v>0</v>
      </c>
      <c r="R67" s="133"/>
      <c r="S67" s="96">
        <f t="shared" si="5"/>
        <v>0</v>
      </c>
      <c r="U67" s="118">
        <f t="shared" si="6"/>
        <v>0</v>
      </c>
    </row>
    <row r="68" spans="1:21" ht="12.75">
      <c r="A68" s="59"/>
      <c r="P68" s="51">
        <f t="shared" si="4"/>
        <v>0</v>
      </c>
      <c r="R68" s="133"/>
      <c r="S68" s="96">
        <f t="shared" si="5"/>
        <v>0</v>
      </c>
      <c r="U68" s="118">
        <f t="shared" si="6"/>
        <v>0</v>
      </c>
    </row>
    <row r="69" spans="1:21" ht="12.75">
      <c r="A69" s="59"/>
      <c r="P69" s="51">
        <f t="shared" si="4"/>
        <v>0</v>
      </c>
      <c r="R69" s="133"/>
      <c r="S69" s="96">
        <f t="shared" si="5"/>
        <v>0</v>
      </c>
      <c r="U69" s="118">
        <f t="shared" si="6"/>
        <v>0</v>
      </c>
    </row>
    <row r="70" spans="1:21" ht="12.75">
      <c r="A70" s="59"/>
      <c r="P70" s="51">
        <f t="shared" si="4"/>
        <v>0</v>
      </c>
      <c r="R70" s="133"/>
      <c r="S70" s="96">
        <f t="shared" si="5"/>
        <v>0</v>
      </c>
      <c r="U70" s="118">
        <f t="shared" si="6"/>
        <v>0</v>
      </c>
    </row>
    <row r="71" spans="1:21" ht="12.75">
      <c r="A71" s="59"/>
      <c r="P71" s="51">
        <f t="shared" si="4"/>
        <v>0</v>
      </c>
      <c r="R71" s="133"/>
      <c r="S71" s="96">
        <f t="shared" si="5"/>
        <v>0</v>
      </c>
      <c r="U71" s="118">
        <f t="shared" si="6"/>
        <v>0</v>
      </c>
    </row>
    <row r="72" spans="1:21" ht="12.75">
      <c r="A72" s="59"/>
      <c r="P72" s="51">
        <f t="shared" si="4"/>
        <v>0</v>
      </c>
      <c r="R72" s="133"/>
      <c r="S72" s="96">
        <f t="shared" si="5"/>
        <v>0</v>
      </c>
      <c r="U72" s="118">
        <f t="shared" si="6"/>
        <v>0</v>
      </c>
    </row>
    <row r="73" spans="1:21" ht="12.75">
      <c r="A73" s="59"/>
      <c r="P73" s="51">
        <f t="shared" si="4"/>
        <v>0</v>
      </c>
      <c r="R73" s="133"/>
      <c r="S73" s="96">
        <f t="shared" si="5"/>
        <v>0</v>
      </c>
      <c r="U73" s="118">
        <f t="shared" si="6"/>
        <v>0</v>
      </c>
    </row>
    <row r="74" spans="1:21" ht="12.75">
      <c r="A74" s="59"/>
      <c r="P74" s="51">
        <f t="shared" si="4"/>
        <v>0</v>
      </c>
      <c r="R74" s="133"/>
      <c r="S74" s="96">
        <f t="shared" si="5"/>
        <v>0</v>
      </c>
      <c r="U74" s="118">
        <f t="shared" si="6"/>
        <v>0</v>
      </c>
    </row>
    <row r="75" spans="1:21" ht="12.75">
      <c r="A75" s="59"/>
      <c r="P75" s="51">
        <f t="shared" si="4"/>
        <v>0</v>
      </c>
      <c r="R75" s="133"/>
      <c r="S75" s="96">
        <f t="shared" si="5"/>
        <v>0</v>
      </c>
      <c r="U75" s="118">
        <f t="shared" si="6"/>
        <v>0</v>
      </c>
    </row>
    <row r="76" spans="1:21" ht="12.75">
      <c r="A76" s="59"/>
      <c r="P76" s="51">
        <f t="shared" si="4"/>
        <v>0</v>
      </c>
      <c r="R76" s="133"/>
      <c r="S76" s="96">
        <f t="shared" si="5"/>
        <v>0</v>
      </c>
      <c r="U76" s="118">
        <f t="shared" si="6"/>
        <v>0</v>
      </c>
    </row>
    <row r="77" spans="1:21" ht="12.75">
      <c r="A77" s="59"/>
      <c r="P77" s="51">
        <f t="shared" si="4"/>
        <v>0</v>
      </c>
      <c r="R77" s="133"/>
      <c r="S77" s="96">
        <f t="shared" si="5"/>
        <v>0</v>
      </c>
      <c r="U77" s="118">
        <f t="shared" si="6"/>
        <v>0</v>
      </c>
    </row>
    <row r="78" spans="1:21" ht="12.75">
      <c r="A78" s="59"/>
      <c r="P78" s="51">
        <f t="shared" si="4"/>
        <v>0</v>
      </c>
      <c r="R78" s="133"/>
      <c r="S78" s="96">
        <f t="shared" si="5"/>
        <v>0</v>
      </c>
      <c r="U78" s="118">
        <f t="shared" si="6"/>
        <v>0</v>
      </c>
    </row>
    <row r="79" spans="1:21" ht="12.75">
      <c r="A79" s="59"/>
      <c r="P79" s="51">
        <f t="shared" si="4"/>
        <v>0</v>
      </c>
      <c r="R79" s="133"/>
      <c r="S79" s="96">
        <f t="shared" si="5"/>
        <v>0</v>
      </c>
      <c r="U79" s="118">
        <f t="shared" si="6"/>
        <v>0</v>
      </c>
    </row>
    <row r="80" spans="1:21" ht="12.75">
      <c r="A80" s="59"/>
      <c r="P80" s="51">
        <f t="shared" si="4"/>
        <v>0</v>
      </c>
      <c r="R80" s="133"/>
      <c r="S80" s="96">
        <f t="shared" si="5"/>
        <v>0</v>
      </c>
      <c r="U80" s="118">
        <f t="shared" si="6"/>
        <v>0</v>
      </c>
    </row>
    <row r="81" spans="1:21" ht="12.75">
      <c r="A81" s="59"/>
      <c r="P81" s="51">
        <f t="shared" si="4"/>
        <v>0</v>
      </c>
      <c r="R81" s="133"/>
      <c r="S81" s="96">
        <f t="shared" si="5"/>
        <v>0</v>
      </c>
      <c r="U81" s="118">
        <f t="shared" si="6"/>
        <v>0</v>
      </c>
    </row>
    <row r="82" spans="1:21" ht="12.75">
      <c r="A82" s="59"/>
      <c r="P82" s="51">
        <f t="shared" si="4"/>
        <v>0</v>
      </c>
      <c r="R82" s="133"/>
      <c r="S82" s="96">
        <f t="shared" si="5"/>
        <v>0</v>
      </c>
      <c r="U82" s="118">
        <f t="shared" si="6"/>
        <v>0</v>
      </c>
    </row>
    <row r="83" spans="1:21" ht="12.75">
      <c r="A83" s="59"/>
      <c r="P83" s="51">
        <f t="shared" si="4"/>
        <v>0</v>
      </c>
      <c r="R83" s="133"/>
      <c r="S83" s="96">
        <f t="shared" si="5"/>
        <v>0</v>
      </c>
      <c r="U83" s="118">
        <f t="shared" si="6"/>
        <v>0</v>
      </c>
    </row>
    <row r="84" spans="1:21" ht="12.75">
      <c r="A84" s="59"/>
      <c r="P84" s="51">
        <f t="shared" si="4"/>
        <v>0</v>
      </c>
      <c r="R84" s="133"/>
      <c r="S84" s="96">
        <f t="shared" si="5"/>
        <v>0</v>
      </c>
      <c r="U84" s="118">
        <f t="shared" si="6"/>
        <v>0</v>
      </c>
    </row>
    <row r="85" spans="1:21" ht="12.75">
      <c r="A85" s="59"/>
      <c r="P85" s="51">
        <f t="shared" si="4"/>
        <v>0</v>
      </c>
      <c r="R85" s="133"/>
      <c r="S85" s="96">
        <f t="shared" si="5"/>
        <v>0</v>
      </c>
      <c r="U85" s="118">
        <f t="shared" si="6"/>
        <v>0</v>
      </c>
    </row>
    <row r="86" spans="1:21" ht="12.75">
      <c r="A86" s="59"/>
      <c r="P86" s="51">
        <f t="shared" si="4"/>
        <v>0</v>
      </c>
      <c r="R86" s="133"/>
      <c r="S86" s="96">
        <f t="shared" si="5"/>
        <v>0</v>
      </c>
      <c r="U86" s="118">
        <f t="shared" si="6"/>
        <v>0</v>
      </c>
    </row>
    <row r="87" spans="1:21" ht="12.75">
      <c r="A87" s="59"/>
      <c r="P87" s="51">
        <f t="shared" si="4"/>
        <v>0</v>
      </c>
      <c r="R87" s="133"/>
      <c r="S87" s="96">
        <f t="shared" si="5"/>
        <v>0</v>
      </c>
      <c r="U87" s="118">
        <f t="shared" si="6"/>
        <v>0</v>
      </c>
    </row>
    <row r="88" spans="1:21" ht="12.75">
      <c r="A88" s="59"/>
      <c r="P88" s="51">
        <f t="shared" si="4"/>
        <v>0</v>
      </c>
      <c r="R88" s="133"/>
      <c r="S88" s="96">
        <f t="shared" si="5"/>
        <v>0</v>
      </c>
      <c r="U88" s="118">
        <f t="shared" si="6"/>
        <v>0</v>
      </c>
    </row>
    <row r="89" spans="1:21" ht="12.75">
      <c r="A89" s="59"/>
      <c r="P89" s="51">
        <f t="shared" si="4"/>
        <v>0</v>
      </c>
      <c r="R89" s="133"/>
      <c r="S89" s="96">
        <f t="shared" si="5"/>
        <v>0</v>
      </c>
      <c r="U89" s="118">
        <f t="shared" si="6"/>
        <v>0</v>
      </c>
    </row>
    <row r="90" spans="1:21" ht="12.75">
      <c r="A90" s="59"/>
      <c r="P90" s="51">
        <f t="shared" si="4"/>
        <v>0</v>
      </c>
      <c r="R90" s="133"/>
      <c r="S90" s="96">
        <f t="shared" si="5"/>
        <v>0</v>
      </c>
      <c r="U90" s="118">
        <f t="shared" si="6"/>
        <v>0</v>
      </c>
    </row>
    <row r="91" spans="1:21" ht="12.75">
      <c r="A91" s="59"/>
      <c r="P91" s="51">
        <f t="shared" si="4"/>
        <v>0</v>
      </c>
      <c r="R91" s="133"/>
      <c r="S91" s="96">
        <f t="shared" si="5"/>
        <v>0</v>
      </c>
      <c r="U91" s="118">
        <f t="shared" si="6"/>
        <v>0</v>
      </c>
    </row>
    <row r="92" spans="1:21" ht="12.75">
      <c r="A92" s="59"/>
      <c r="P92" s="51">
        <f t="shared" si="4"/>
        <v>0</v>
      </c>
      <c r="R92" s="133"/>
      <c r="S92" s="96">
        <f t="shared" si="5"/>
        <v>0</v>
      </c>
      <c r="U92" s="118">
        <f t="shared" si="6"/>
        <v>0</v>
      </c>
    </row>
    <row r="93" spans="1:21" ht="12.75">
      <c r="A93" s="59"/>
      <c r="P93" s="51">
        <f t="shared" si="4"/>
        <v>0</v>
      </c>
      <c r="R93" s="133"/>
      <c r="S93" s="96">
        <f t="shared" si="5"/>
        <v>0</v>
      </c>
      <c r="U93" s="118">
        <f t="shared" si="6"/>
        <v>0</v>
      </c>
    </row>
    <row r="94" spans="1:21" ht="12.75">
      <c r="A94" s="59"/>
      <c r="P94" s="51">
        <f t="shared" si="4"/>
        <v>0</v>
      </c>
      <c r="R94" s="133"/>
      <c r="S94" s="96">
        <f t="shared" si="5"/>
        <v>0</v>
      </c>
      <c r="U94" s="118">
        <f t="shared" si="6"/>
        <v>0</v>
      </c>
    </row>
    <row r="95" spans="1:21" ht="12.75">
      <c r="A95" s="59"/>
      <c r="P95" s="51">
        <f t="shared" si="4"/>
        <v>0</v>
      </c>
      <c r="R95" s="133"/>
      <c r="S95" s="96">
        <f t="shared" si="5"/>
        <v>0</v>
      </c>
      <c r="U95" s="118">
        <f t="shared" si="6"/>
        <v>0</v>
      </c>
    </row>
    <row r="96" spans="1:21" ht="12.75">
      <c r="A96" s="59"/>
      <c r="P96" s="51">
        <f t="shared" si="4"/>
        <v>0</v>
      </c>
      <c r="R96" s="133"/>
      <c r="S96" s="96">
        <f t="shared" si="5"/>
        <v>0</v>
      </c>
      <c r="U96" s="118">
        <f t="shared" si="6"/>
        <v>0</v>
      </c>
    </row>
    <row r="97" spans="1:21" ht="12.75">
      <c r="A97" s="59"/>
      <c r="P97" s="51">
        <f t="shared" si="4"/>
        <v>0</v>
      </c>
      <c r="R97" s="133"/>
      <c r="S97" s="96">
        <f t="shared" si="5"/>
        <v>0</v>
      </c>
      <c r="U97" s="118">
        <f t="shared" si="6"/>
        <v>0</v>
      </c>
    </row>
    <row r="98" spans="1:21" ht="12.75">
      <c r="A98" s="59"/>
      <c r="P98" s="51">
        <f t="shared" si="4"/>
        <v>0</v>
      </c>
      <c r="R98" s="133"/>
      <c r="S98" s="96">
        <f aca="true" t="shared" si="7" ref="S98:S161">IF(P98&gt;0,(R98-R97)/P98,0)</f>
        <v>0</v>
      </c>
      <c r="U98" s="118">
        <f t="shared" si="6"/>
        <v>0</v>
      </c>
    </row>
    <row r="99" spans="1:21" ht="12.75">
      <c r="A99" s="59"/>
      <c r="P99" s="51">
        <f aca="true" t="shared" si="8" ref="P99:P162">SUM(B99:O99)</f>
        <v>0</v>
      </c>
      <c r="R99" s="133"/>
      <c r="S99" s="96">
        <f t="shared" si="7"/>
        <v>0</v>
      </c>
      <c r="U99" s="118">
        <f t="shared" si="6"/>
        <v>0</v>
      </c>
    </row>
    <row r="100" spans="1:21" ht="12.75">
      <c r="A100" s="59"/>
      <c r="P100" s="51">
        <f t="shared" si="8"/>
        <v>0</v>
      </c>
      <c r="R100" s="133"/>
      <c r="S100" s="96">
        <f t="shared" si="7"/>
        <v>0</v>
      </c>
      <c r="U100" s="118">
        <f t="shared" si="6"/>
        <v>0</v>
      </c>
    </row>
    <row r="101" spans="1:21" ht="12.75">
      <c r="A101" s="59"/>
      <c r="P101" s="51">
        <f t="shared" si="8"/>
        <v>0</v>
      </c>
      <c r="R101" s="133"/>
      <c r="S101" s="96">
        <f t="shared" si="7"/>
        <v>0</v>
      </c>
      <c r="U101" s="118">
        <f t="shared" si="6"/>
        <v>0</v>
      </c>
    </row>
    <row r="102" spans="1:21" ht="12.75">
      <c r="A102" s="59"/>
      <c r="P102" s="51">
        <f t="shared" si="8"/>
        <v>0</v>
      </c>
      <c r="R102" s="133"/>
      <c r="S102" s="96">
        <f t="shared" si="7"/>
        <v>0</v>
      </c>
      <c r="U102" s="118">
        <f t="shared" si="6"/>
        <v>0</v>
      </c>
    </row>
    <row r="103" spans="1:21" ht="12.75">
      <c r="A103" s="59"/>
      <c r="P103" s="51">
        <f t="shared" si="8"/>
        <v>0</v>
      </c>
      <c r="R103" s="133"/>
      <c r="S103" s="96">
        <f t="shared" si="7"/>
        <v>0</v>
      </c>
      <c r="U103" s="118">
        <f t="shared" si="6"/>
        <v>0</v>
      </c>
    </row>
    <row r="104" spans="1:21" ht="12.75">
      <c r="A104" s="59"/>
      <c r="P104" s="51">
        <f t="shared" si="8"/>
        <v>0</v>
      </c>
      <c r="R104" s="133"/>
      <c r="S104" s="96">
        <f t="shared" si="7"/>
        <v>0</v>
      </c>
      <c r="U104" s="118">
        <f t="shared" si="6"/>
        <v>0</v>
      </c>
    </row>
    <row r="105" spans="1:21" ht="12.75">
      <c r="A105" s="59"/>
      <c r="P105" s="51">
        <f t="shared" si="8"/>
        <v>0</v>
      </c>
      <c r="R105" s="133"/>
      <c r="S105" s="96">
        <f t="shared" si="7"/>
        <v>0</v>
      </c>
      <c r="U105" s="118">
        <f t="shared" si="6"/>
        <v>0</v>
      </c>
    </row>
    <row r="106" spans="1:21" ht="12.75">
      <c r="A106" s="59"/>
      <c r="P106" s="51">
        <f t="shared" si="8"/>
        <v>0</v>
      </c>
      <c r="R106" s="133"/>
      <c r="S106" s="96">
        <f t="shared" si="7"/>
        <v>0</v>
      </c>
      <c r="U106" s="118">
        <f t="shared" si="6"/>
        <v>0</v>
      </c>
    </row>
    <row r="107" spans="1:21" ht="12.75">
      <c r="A107" s="59"/>
      <c r="P107" s="51">
        <f t="shared" si="8"/>
        <v>0</v>
      </c>
      <c r="R107" s="133"/>
      <c r="S107" s="96">
        <f t="shared" si="7"/>
        <v>0</v>
      </c>
      <c r="U107" s="118">
        <f t="shared" si="6"/>
        <v>0</v>
      </c>
    </row>
    <row r="108" spans="1:21" ht="12.75">
      <c r="A108" s="59"/>
      <c r="P108" s="51">
        <f t="shared" si="8"/>
        <v>0</v>
      </c>
      <c r="R108" s="133"/>
      <c r="S108" s="96">
        <f t="shared" si="7"/>
        <v>0</v>
      </c>
      <c r="U108" s="118">
        <f t="shared" si="6"/>
        <v>0</v>
      </c>
    </row>
    <row r="109" spans="1:21" ht="12.75">
      <c r="A109" s="59"/>
      <c r="P109" s="51">
        <f>SUM(B109:O109)</f>
        <v>0</v>
      </c>
      <c r="R109" s="133"/>
      <c r="S109" s="96">
        <f t="shared" si="7"/>
        <v>0</v>
      </c>
      <c r="U109" s="118">
        <f t="shared" si="6"/>
        <v>0</v>
      </c>
    </row>
    <row r="110" spans="1:21" ht="12.75">
      <c r="A110" s="59"/>
      <c r="P110" s="51">
        <f t="shared" si="8"/>
        <v>0</v>
      </c>
      <c r="R110" s="133"/>
      <c r="S110" s="96">
        <f t="shared" si="7"/>
        <v>0</v>
      </c>
      <c r="U110" s="118">
        <f t="shared" si="6"/>
        <v>0</v>
      </c>
    </row>
    <row r="111" spans="1:21" ht="12.75">
      <c r="A111" s="59"/>
      <c r="P111" s="51">
        <f t="shared" si="8"/>
        <v>0</v>
      </c>
      <c r="R111" s="133"/>
      <c r="S111" s="96">
        <f t="shared" si="7"/>
        <v>0</v>
      </c>
      <c r="U111" s="118">
        <f t="shared" si="6"/>
        <v>0</v>
      </c>
    </row>
    <row r="112" spans="1:21" ht="12.75">
      <c r="A112" s="59"/>
      <c r="P112" s="51">
        <f t="shared" si="8"/>
        <v>0</v>
      </c>
      <c r="R112" s="133"/>
      <c r="S112" s="96">
        <f t="shared" si="7"/>
        <v>0</v>
      </c>
      <c r="U112" s="118">
        <f t="shared" si="6"/>
        <v>0</v>
      </c>
    </row>
    <row r="113" spans="1:21" ht="12.75">
      <c r="A113" s="59"/>
      <c r="P113" s="51">
        <f t="shared" si="8"/>
        <v>0</v>
      </c>
      <c r="R113" s="133"/>
      <c r="S113" s="96">
        <f t="shared" si="7"/>
        <v>0</v>
      </c>
      <c r="U113" s="118">
        <f t="shared" si="6"/>
        <v>0</v>
      </c>
    </row>
    <row r="114" spans="1:21" ht="12.75">
      <c r="A114" s="59"/>
      <c r="P114" s="51">
        <f t="shared" si="8"/>
        <v>0</v>
      </c>
      <c r="R114" s="133"/>
      <c r="S114" s="96">
        <f t="shared" si="7"/>
        <v>0</v>
      </c>
      <c r="U114" s="118">
        <f t="shared" si="6"/>
        <v>0</v>
      </c>
    </row>
    <row r="115" spans="1:21" ht="12.75">
      <c r="A115" s="59"/>
      <c r="P115" s="51">
        <f t="shared" si="8"/>
        <v>0</v>
      </c>
      <c r="R115" s="133"/>
      <c r="S115" s="96">
        <f t="shared" si="7"/>
        <v>0</v>
      </c>
      <c r="U115" s="118">
        <f t="shared" si="6"/>
        <v>0</v>
      </c>
    </row>
    <row r="116" spans="1:21" ht="12.75">
      <c r="A116" s="59"/>
      <c r="P116" s="51">
        <f t="shared" si="8"/>
        <v>0</v>
      </c>
      <c r="S116" s="96">
        <f t="shared" si="7"/>
        <v>0</v>
      </c>
      <c r="U116" s="118">
        <f t="shared" si="6"/>
        <v>0</v>
      </c>
    </row>
    <row r="117" spans="1:21" ht="12.75">
      <c r="A117" s="59"/>
      <c r="P117" s="51">
        <f t="shared" si="8"/>
        <v>0</v>
      </c>
      <c r="R117" s="133"/>
      <c r="S117" s="96">
        <f t="shared" si="7"/>
        <v>0</v>
      </c>
      <c r="U117" s="134">
        <f t="shared" si="6"/>
        <v>0</v>
      </c>
    </row>
    <row r="118" spans="1:21" ht="12.75">
      <c r="A118" s="59"/>
      <c r="P118" s="51">
        <f t="shared" si="8"/>
        <v>0</v>
      </c>
      <c r="S118" s="96">
        <f t="shared" si="7"/>
        <v>0</v>
      </c>
      <c r="U118" s="118">
        <f t="shared" si="6"/>
        <v>0</v>
      </c>
    </row>
    <row r="119" spans="1:21" ht="12.75">
      <c r="A119" s="59"/>
      <c r="P119" s="51">
        <f t="shared" si="8"/>
        <v>0</v>
      </c>
      <c r="S119" s="96">
        <f t="shared" si="7"/>
        <v>0</v>
      </c>
      <c r="U119" s="118">
        <f t="shared" si="6"/>
        <v>0</v>
      </c>
    </row>
    <row r="120" spans="1:21" ht="12.75">
      <c r="A120" s="59"/>
      <c r="P120" s="51">
        <f t="shared" si="8"/>
        <v>0</v>
      </c>
      <c r="S120" s="96">
        <f t="shared" si="7"/>
        <v>0</v>
      </c>
      <c r="U120" s="118">
        <f t="shared" si="6"/>
        <v>0</v>
      </c>
    </row>
    <row r="121" spans="1:21" ht="12.75">
      <c r="A121" s="59"/>
      <c r="P121" s="51">
        <f t="shared" si="8"/>
        <v>0</v>
      </c>
      <c r="S121" s="96">
        <f t="shared" si="7"/>
        <v>0</v>
      </c>
      <c r="U121" s="118">
        <f t="shared" si="6"/>
        <v>0</v>
      </c>
    </row>
    <row r="122" spans="1:21" ht="12.75">
      <c r="A122" s="59"/>
      <c r="P122" s="51">
        <f t="shared" si="8"/>
        <v>0</v>
      </c>
      <c r="S122" s="96">
        <f t="shared" si="7"/>
        <v>0</v>
      </c>
      <c r="U122" s="118">
        <f aca="true" t="shared" si="9" ref="U122:U185">IF(T122=1,R122-R121,0)</f>
        <v>0</v>
      </c>
    </row>
    <row r="123" spans="1:21" ht="12.75">
      <c r="A123" s="59"/>
      <c r="P123" s="51">
        <f t="shared" si="8"/>
        <v>0</v>
      </c>
      <c r="S123" s="96">
        <f t="shared" si="7"/>
        <v>0</v>
      </c>
      <c r="U123" s="118">
        <f t="shared" si="9"/>
        <v>0</v>
      </c>
    </row>
    <row r="124" spans="1:21" ht="12.75">
      <c r="A124" s="59"/>
      <c r="P124" s="51">
        <f t="shared" si="8"/>
        <v>0</v>
      </c>
      <c r="S124" s="96">
        <f t="shared" si="7"/>
        <v>0</v>
      </c>
      <c r="U124" s="118">
        <f t="shared" si="9"/>
        <v>0</v>
      </c>
    </row>
    <row r="125" spans="1:21" ht="12.75">
      <c r="A125" s="59"/>
      <c r="P125" s="51">
        <f t="shared" si="8"/>
        <v>0</v>
      </c>
      <c r="S125" s="96">
        <f t="shared" si="7"/>
        <v>0</v>
      </c>
      <c r="U125" s="118">
        <f t="shared" si="9"/>
        <v>0</v>
      </c>
    </row>
    <row r="126" spans="1:21" ht="12.75">
      <c r="A126" s="59"/>
      <c r="P126" s="51">
        <f t="shared" si="8"/>
        <v>0</v>
      </c>
      <c r="S126" s="96">
        <f t="shared" si="7"/>
        <v>0</v>
      </c>
      <c r="U126" s="118">
        <f t="shared" si="9"/>
        <v>0</v>
      </c>
    </row>
    <row r="127" spans="1:21" ht="12.75">
      <c r="A127" s="59"/>
      <c r="P127" s="51">
        <f t="shared" si="8"/>
        <v>0</v>
      </c>
      <c r="S127" s="96">
        <f t="shared" si="7"/>
        <v>0</v>
      </c>
      <c r="U127" s="118">
        <f t="shared" si="9"/>
        <v>0</v>
      </c>
    </row>
    <row r="128" spans="1:21" ht="12.75">
      <c r="A128" s="59"/>
      <c r="P128" s="51">
        <f t="shared" si="8"/>
        <v>0</v>
      </c>
      <c r="R128" s="134"/>
      <c r="S128" s="96">
        <f t="shared" si="7"/>
        <v>0</v>
      </c>
      <c r="U128" s="118">
        <f t="shared" si="9"/>
        <v>0</v>
      </c>
    </row>
    <row r="129" spans="1:21" ht="12.75">
      <c r="A129" s="59"/>
      <c r="P129" s="51">
        <f>SUM(B129:O129)</f>
        <v>0</v>
      </c>
      <c r="S129" s="96">
        <f t="shared" si="7"/>
        <v>0</v>
      </c>
      <c r="U129" s="118">
        <f t="shared" si="9"/>
        <v>0</v>
      </c>
    </row>
    <row r="130" spans="1:21" ht="12.75">
      <c r="A130" s="59"/>
      <c r="P130" s="51">
        <f t="shared" si="8"/>
        <v>0</v>
      </c>
      <c r="S130" s="96">
        <f t="shared" si="7"/>
        <v>0</v>
      </c>
      <c r="U130" s="118">
        <f t="shared" si="9"/>
        <v>0</v>
      </c>
    </row>
    <row r="131" spans="1:21" ht="12.75">
      <c r="A131" s="59"/>
      <c r="P131" s="51">
        <f t="shared" si="8"/>
        <v>0</v>
      </c>
      <c r="S131" s="96">
        <f t="shared" si="7"/>
        <v>0</v>
      </c>
      <c r="U131" s="118">
        <f t="shared" si="9"/>
        <v>0</v>
      </c>
    </row>
    <row r="132" spans="1:21" ht="12.75">
      <c r="A132" s="59"/>
      <c r="P132" s="51">
        <f t="shared" si="8"/>
        <v>0</v>
      </c>
      <c r="S132" s="96">
        <f t="shared" si="7"/>
        <v>0</v>
      </c>
      <c r="U132" s="118">
        <f t="shared" si="9"/>
        <v>0</v>
      </c>
    </row>
    <row r="133" spans="1:21" ht="12.75">
      <c r="A133" s="59"/>
      <c r="P133" s="51">
        <f t="shared" si="8"/>
        <v>0</v>
      </c>
      <c r="S133" s="96">
        <f t="shared" si="7"/>
        <v>0</v>
      </c>
      <c r="U133" s="118">
        <f t="shared" si="9"/>
        <v>0</v>
      </c>
    </row>
    <row r="134" spans="1:21" ht="12.75">
      <c r="A134" s="59"/>
      <c r="P134" s="51">
        <f t="shared" si="8"/>
        <v>0</v>
      </c>
      <c r="S134" s="96">
        <f t="shared" si="7"/>
        <v>0</v>
      </c>
      <c r="U134" s="118">
        <f t="shared" si="9"/>
        <v>0</v>
      </c>
    </row>
    <row r="135" spans="1:21" ht="12.75">
      <c r="A135" s="59"/>
      <c r="P135" s="51">
        <f t="shared" si="8"/>
        <v>0</v>
      </c>
      <c r="S135" s="96">
        <f t="shared" si="7"/>
        <v>0</v>
      </c>
      <c r="U135" s="118">
        <f t="shared" si="9"/>
        <v>0</v>
      </c>
    </row>
    <row r="136" spans="1:21" ht="12.75">
      <c r="A136" s="59"/>
      <c r="P136" s="51">
        <f t="shared" si="8"/>
        <v>0</v>
      </c>
      <c r="S136" s="96">
        <f t="shared" si="7"/>
        <v>0</v>
      </c>
      <c r="U136" s="118">
        <f t="shared" si="9"/>
        <v>0</v>
      </c>
    </row>
    <row r="137" spans="1:21" ht="12.75">
      <c r="A137" s="59"/>
      <c r="P137" s="51">
        <f t="shared" si="8"/>
        <v>0</v>
      </c>
      <c r="S137" s="96">
        <f t="shared" si="7"/>
        <v>0</v>
      </c>
      <c r="U137" s="118">
        <f t="shared" si="9"/>
        <v>0</v>
      </c>
    </row>
    <row r="138" spans="1:21" ht="12.75">
      <c r="A138" s="59"/>
      <c r="P138" s="51">
        <f t="shared" si="8"/>
        <v>0</v>
      </c>
      <c r="R138" s="134"/>
      <c r="S138" s="96">
        <f t="shared" si="7"/>
        <v>0</v>
      </c>
      <c r="U138" s="118">
        <f t="shared" si="9"/>
        <v>0</v>
      </c>
    </row>
    <row r="139" spans="1:21" ht="12.75">
      <c r="A139" s="59"/>
      <c r="P139" s="51">
        <f t="shared" si="8"/>
        <v>0</v>
      </c>
      <c r="S139" s="96">
        <f t="shared" si="7"/>
        <v>0</v>
      </c>
      <c r="U139" s="118">
        <f t="shared" si="9"/>
        <v>0</v>
      </c>
    </row>
    <row r="140" spans="1:19" ht="12.75">
      <c r="A140" s="59"/>
      <c r="P140" s="51"/>
      <c r="S140" s="96"/>
    </row>
    <row r="141" spans="1:19" ht="12.75">
      <c r="A141" s="59"/>
      <c r="P141" s="51"/>
      <c r="S141" s="96"/>
    </row>
    <row r="142" spans="1:19" ht="12.75">
      <c r="A142" s="59"/>
      <c r="P142" s="51"/>
      <c r="S142" s="96"/>
    </row>
    <row r="143" spans="1:19" ht="12.75">
      <c r="A143" s="59"/>
      <c r="P143" s="51"/>
      <c r="S143" s="96"/>
    </row>
    <row r="144" spans="1:21" ht="12.75">
      <c r="A144" s="59"/>
      <c r="P144" s="51">
        <f t="shared" si="8"/>
        <v>0</v>
      </c>
      <c r="S144" s="96">
        <f t="shared" si="7"/>
        <v>0</v>
      </c>
      <c r="U144" s="118">
        <f t="shared" si="9"/>
        <v>0</v>
      </c>
    </row>
    <row r="145" spans="1:21" ht="12.75">
      <c r="A145" s="59"/>
      <c r="P145" s="51">
        <f t="shared" si="8"/>
        <v>0</v>
      </c>
      <c r="S145" s="96">
        <f t="shared" si="7"/>
        <v>0</v>
      </c>
      <c r="U145" s="118">
        <f t="shared" si="9"/>
        <v>0</v>
      </c>
    </row>
    <row r="146" spans="1:21" ht="12.75">
      <c r="A146" s="59"/>
      <c r="P146" s="51">
        <f t="shared" si="8"/>
        <v>0</v>
      </c>
      <c r="S146" s="96">
        <f t="shared" si="7"/>
        <v>0</v>
      </c>
      <c r="U146" s="118">
        <f t="shared" si="9"/>
        <v>0</v>
      </c>
    </row>
    <row r="147" spans="1:21" ht="12.75">
      <c r="A147" s="59"/>
      <c r="P147" s="51">
        <f t="shared" si="8"/>
        <v>0</v>
      </c>
      <c r="S147" s="96">
        <f t="shared" si="7"/>
        <v>0</v>
      </c>
      <c r="U147" s="118">
        <f t="shared" si="9"/>
        <v>0</v>
      </c>
    </row>
    <row r="148" spans="1:21" ht="12.75">
      <c r="A148" s="59"/>
      <c r="P148" s="51">
        <f t="shared" si="8"/>
        <v>0</v>
      </c>
      <c r="S148" s="96">
        <f t="shared" si="7"/>
        <v>0</v>
      </c>
      <c r="U148" s="118">
        <f t="shared" si="9"/>
        <v>0</v>
      </c>
    </row>
    <row r="149" spans="1:21" ht="12.75">
      <c r="A149" s="59"/>
      <c r="P149" s="51">
        <f t="shared" si="8"/>
        <v>0</v>
      </c>
      <c r="S149" s="96">
        <f t="shared" si="7"/>
        <v>0</v>
      </c>
      <c r="U149" s="118">
        <f t="shared" si="9"/>
        <v>0</v>
      </c>
    </row>
    <row r="150" spans="1:21" ht="12.75">
      <c r="A150" s="59"/>
      <c r="P150" s="51">
        <f t="shared" si="8"/>
        <v>0</v>
      </c>
      <c r="S150" s="96">
        <f t="shared" si="7"/>
        <v>0</v>
      </c>
      <c r="U150" s="118">
        <f t="shared" si="9"/>
        <v>0</v>
      </c>
    </row>
    <row r="151" spans="1:21" ht="12.75">
      <c r="A151" s="59"/>
      <c r="P151" s="51">
        <f t="shared" si="8"/>
        <v>0</v>
      </c>
      <c r="S151" s="96">
        <f t="shared" si="7"/>
        <v>0</v>
      </c>
      <c r="U151" s="118">
        <f t="shared" si="9"/>
        <v>0</v>
      </c>
    </row>
    <row r="152" spans="1:21" ht="12.75">
      <c r="A152" s="59"/>
      <c r="P152" s="51">
        <f t="shared" si="8"/>
        <v>0</v>
      </c>
      <c r="S152" s="96">
        <f t="shared" si="7"/>
        <v>0</v>
      </c>
      <c r="U152" s="118">
        <f t="shared" si="9"/>
        <v>0</v>
      </c>
    </row>
    <row r="153" spans="1:21" ht="12.75">
      <c r="A153" s="59"/>
      <c r="P153" s="51">
        <f t="shared" si="8"/>
        <v>0</v>
      </c>
      <c r="S153" s="96">
        <f t="shared" si="7"/>
        <v>0</v>
      </c>
      <c r="U153" s="118">
        <f t="shared" si="9"/>
        <v>0</v>
      </c>
    </row>
    <row r="154" spans="1:21" ht="12.75">
      <c r="A154" s="59"/>
      <c r="P154" s="51">
        <f t="shared" si="8"/>
        <v>0</v>
      </c>
      <c r="S154" s="96">
        <f t="shared" si="7"/>
        <v>0</v>
      </c>
      <c r="U154" s="118">
        <f t="shared" si="9"/>
        <v>0</v>
      </c>
    </row>
    <row r="155" spans="1:21" ht="12.75">
      <c r="A155" s="59"/>
      <c r="P155" s="51">
        <f t="shared" si="8"/>
        <v>0</v>
      </c>
      <c r="S155" s="96">
        <f t="shared" si="7"/>
        <v>0</v>
      </c>
      <c r="U155" s="118">
        <f t="shared" si="9"/>
        <v>0</v>
      </c>
    </row>
    <row r="156" spans="1:21" ht="12.75">
      <c r="A156" s="59"/>
      <c r="P156" s="51">
        <f t="shared" si="8"/>
        <v>0</v>
      </c>
      <c r="S156" s="96">
        <f t="shared" si="7"/>
        <v>0</v>
      </c>
      <c r="U156" s="118">
        <f t="shared" si="9"/>
        <v>0</v>
      </c>
    </row>
    <row r="157" spans="1:21" ht="12.75">
      <c r="A157" s="59"/>
      <c r="P157" s="51">
        <f t="shared" si="8"/>
        <v>0</v>
      </c>
      <c r="S157" s="96">
        <f t="shared" si="7"/>
        <v>0</v>
      </c>
      <c r="U157" s="118">
        <f t="shared" si="9"/>
        <v>0</v>
      </c>
    </row>
    <row r="158" spans="1:21" ht="12.75">
      <c r="A158" s="59"/>
      <c r="P158" s="51">
        <f t="shared" si="8"/>
        <v>0</v>
      </c>
      <c r="S158" s="96">
        <f t="shared" si="7"/>
        <v>0</v>
      </c>
      <c r="U158" s="118">
        <f t="shared" si="9"/>
        <v>0</v>
      </c>
    </row>
    <row r="159" spans="1:21" ht="12.75">
      <c r="A159" s="59"/>
      <c r="P159" s="51">
        <f t="shared" si="8"/>
        <v>0</v>
      </c>
      <c r="S159" s="96">
        <f t="shared" si="7"/>
        <v>0</v>
      </c>
      <c r="U159" s="118">
        <f t="shared" si="9"/>
        <v>0</v>
      </c>
    </row>
    <row r="160" spans="1:21" ht="12.75">
      <c r="A160" s="59"/>
      <c r="P160" s="51">
        <f t="shared" si="8"/>
        <v>0</v>
      </c>
      <c r="S160" s="96">
        <f t="shared" si="7"/>
        <v>0</v>
      </c>
      <c r="U160" s="118">
        <f t="shared" si="9"/>
        <v>0</v>
      </c>
    </row>
    <row r="161" spans="1:21" ht="12.75">
      <c r="A161" s="59"/>
      <c r="P161" s="51">
        <f t="shared" si="8"/>
        <v>0</v>
      </c>
      <c r="S161" s="96">
        <f t="shared" si="7"/>
        <v>0</v>
      </c>
      <c r="U161" s="118">
        <f t="shared" si="9"/>
        <v>0</v>
      </c>
    </row>
    <row r="162" spans="1:21" ht="12.75">
      <c r="A162" s="59"/>
      <c r="P162" s="51">
        <f t="shared" si="8"/>
        <v>0</v>
      </c>
      <c r="S162" s="96">
        <f aca="true" t="shared" si="10" ref="S162:S200">IF(P162&gt;0,(R162-R161)/P162,0)</f>
        <v>0</v>
      </c>
      <c r="U162" s="118">
        <f t="shared" si="9"/>
        <v>0</v>
      </c>
    </row>
    <row r="163" spans="1:21" ht="12.75">
      <c r="A163" s="59"/>
      <c r="P163" s="51">
        <f aca="true" t="shared" si="11" ref="P163:P200">SUM(B163:O163)</f>
        <v>0</v>
      </c>
      <c r="S163" s="96">
        <f t="shared" si="10"/>
        <v>0</v>
      </c>
      <c r="U163" s="118">
        <f t="shared" si="9"/>
        <v>0</v>
      </c>
    </row>
    <row r="164" spans="1:21" ht="12.75">
      <c r="A164" s="59"/>
      <c r="P164" s="51">
        <f t="shared" si="11"/>
        <v>0</v>
      </c>
      <c r="S164" s="96">
        <f t="shared" si="10"/>
        <v>0</v>
      </c>
      <c r="U164" s="118">
        <f t="shared" si="9"/>
        <v>0</v>
      </c>
    </row>
    <row r="165" spans="1:21" ht="12.75">
      <c r="A165" s="59"/>
      <c r="P165" s="51">
        <f t="shared" si="11"/>
        <v>0</v>
      </c>
      <c r="S165" s="96">
        <f t="shared" si="10"/>
        <v>0</v>
      </c>
      <c r="U165" s="118">
        <f t="shared" si="9"/>
        <v>0</v>
      </c>
    </row>
    <row r="166" spans="1:21" ht="12.75">
      <c r="A166" s="59"/>
      <c r="P166" s="51">
        <f t="shared" si="11"/>
        <v>0</v>
      </c>
      <c r="S166" s="96">
        <f t="shared" si="10"/>
        <v>0</v>
      </c>
      <c r="U166" s="118">
        <f t="shared" si="9"/>
        <v>0</v>
      </c>
    </row>
    <row r="167" spans="1:21" ht="12.75">
      <c r="A167" s="59"/>
      <c r="P167" s="51">
        <f t="shared" si="11"/>
        <v>0</v>
      </c>
      <c r="S167" s="96">
        <f t="shared" si="10"/>
        <v>0</v>
      </c>
      <c r="U167" s="118">
        <f t="shared" si="9"/>
        <v>0</v>
      </c>
    </row>
    <row r="168" spans="1:21" ht="12.75">
      <c r="A168" s="59"/>
      <c r="P168" s="51">
        <f t="shared" si="11"/>
        <v>0</v>
      </c>
      <c r="S168" s="96">
        <f t="shared" si="10"/>
        <v>0</v>
      </c>
      <c r="U168" s="118">
        <f t="shared" si="9"/>
        <v>0</v>
      </c>
    </row>
    <row r="169" spans="1:21" ht="12.75">
      <c r="A169" s="59"/>
      <c r="P169" s="51">
        <f t="shared" si="11"/>
        <v>0</v>
      </c>
      <c r="S169" s="96">
        <f t="shared" si="10"/>
        <v>0</v>
      </c>
      <c r="U169" s="118">
        <f t="shared" si="9"/>
        <v>0</v>
      </c>
    </row>
    <row r="170" spans="1:21" ht="12.75">
      <c r="A170" s="59"/>
      <c r="P170" s="51">
        <f t="shared" si="11"/>
        <v>0</v>
      </c>
      <c r="S170" s="96">
        <f t="shared" si="10"/>
        <v>0</v>
      </c>
      <c r="U170" s="118">
        <f t="shared" si="9"/>
        <v>0</v>
      </c>
    </row>
    <row r="171" spans="1:21" ht="12.75">
      <c r="A171" s="59"/>
      <c r="P171" s="51">
        <f t="shared" si="11"/>
        <v>0</v>
      </c>
      <c r="S171" s="96">
        <f t="shared" si="10"/>
        <v>0</v>
      </c>
      <c r="U171" s="118">
        <f t="shared" si="9"/>
        <v>0</v>
      </c>
    </row>
    <row r="172" spans="1:21" ht="12.75">
      <c r="A172" s="59"/>
      <c r="P172" s="51">
        <f t="shared" si="11"/>
        <v>0</v>
      </c>
      <c r="S172" s="96">
        <f t="shared" si="10"/>
        <v>0</v>
      </c>
      <c r="U172" s="118">
        <f t="shared" si="9"/>
        <v>0</v>
      </c>
    </row>
    <row r="173" spans="1:21" ht="12.75">
      <c r="A173" s="59"/>
      <c r="P173" s="51">
        <f t="shared" si="11"/>
        <v>0</v>
      </c>
      <c r="S173" s="96">
        <f t="shared" si="10"/>
        <v>0</v>
      </c>
      <c r="U173" s="118">
        <f t="shared" si="9"/>
        <v>0</v>
      </c>
    </row>
    <row r="174" spans="1:21" ht="12.75">
      <c r="A174" s="59"/>
      <c r="P174" s="51">
        <f t="shared" si="11"/>
        <v>0</v>
      </c>
      <c r="S174" s="96">
        <f t="shared" si="10"/>
        <v>0</v>
      </c>
      <c r="U174" s="118">
        <f t="shared" si="9"/>
        <v>0</v>
      </c>
    </row>
    <row r="175" spans="1:21" ht="12.75">
      <c r="A175" s="59"/>
      <c r="P175" s="51">
        <f t="shared" si="11"/>
        <v>0</v>
      </c>
      <c r="S175" s="96">
        <f t="shared" si="10"/>
        <v>0</v>
      </c>
      <c r="U175" s="118">
        <f t="shared" si="9"/>
        <v>0</v>
      </c>
    </row>
    <row r="176" spans="1:21" ht="12.75">
      <c r="A176" s="59"/>
      <c r="P176" s="51">
        <f t="shared" si="11"/>
        <v>0</v>
      </c>
      <c r="S176" s="96">
        <f t="shared" si="10"/>
        <v>0</v>
      </c>
      <c r="U176" s="118">
        <f t="shared" si="9"/>
        <v>0</v>
      </c>
    </row>
    <row r="177" spans="1:21" ht="12.75">
      <c r="A177" s="59"/>
      <c r="P177" s="51">
        <f t="shared" si="11"/>
        <v>0</v>
      </c>
      <c r="S177" s="96">
        <f t="shared" si="10"/>
        <v>0</v>
      </c>
      <c r="U177" s="118">
        <f t="shared" si="9"/>
        <v>0</v>
      </c>
    </row>
    <row r="178" spans="1:21" ht="12.75">
      <c r="A178" s="59"/>
      <c r="P178" s="51">
        <f t="shared" si="11"/>
        <v>0</v>
      </c>
      <c r="S178" s="96">
        <f t="shared" si="10"/>
        <v>0</v>
      </c>
      <c r="U178" s="118">
        <f t="shared" si="9"/>
        <v>0</v>
      </c>
    </row>
    <row r="179" spans="1:21" ht="12.75">
      <c r="A179" s="59"/>
      <c r="P179" s="51">
        <f t="shared" si="11"/>
        <v>0</v>
      </c>
      <c r="S179" s="96">
        <f t="shared" si="10"/>
        <v>0</v>
      </c>
      <c r="U179" s="118">
        <f t="shared" si="9"/>
        <v>0</v>
      </c>
    </row>
    <row r="180" spans="1:21" ht="12.75">
      <c r="A180" s="59"/>
      <c r="P180" s="51">
        <f t="shared" si="11"/>
        <v>0</v>
      </c>
      <c r="S180" s="96">
        <f t="shared" si="10"/>
        <v>0</v>
      </c>
      <c r="U180" s="118">
        <f t="shared" si="9"/>
        <v>0</v>
      </c>
    </row>
    <row r="181" spans="1:21" ht="12.75">
      <c r="A181" s="59"/>
      <c r="P181" s="51">
        <f t="shared" si="11"/>
        <v>0</v>
      </c>
      <c r="S181" s="96">
        <f t="shared" si="10"/>
        <v>0</v>
      </c>
      <c r="U181" s="118">
        <f t="shared" si="9"/>
        <v>0</v>
      </c>
    </row>
    <row r="182" spans="1:21" ht="12.75">
      <c r="A182" s="59"/>
      <c r="P182" s="51">
        <f t="shared" si="11"/>
        <v>0</v>
      </c>
      <c r="S182" s="96">
        <f t="shared" si="10"/>
        <v>0</v>
      </c>
      <c r="U182" s="118">
        <f t="shared" si="9"/>
        <v>0</v>
      </c>
    </row>
    <row r="183" spans="1:21" ht="12.75">
      <c r="A183" s="59"/>
      <c r="P183" s="51">
        <f t="shared" si="11"/>
        <v>0</v>
      </c>
      <c r="S183" s="96">
        <f t="shared" si="10"/>
        <v>0</v>
      </c>
      <c r="U183" s="118">
        <f t="shared" si="9"/>
        <v>0</v>
      </c>
    </row>
    <row r="184" spans="1:21" ht="12.75">
      <c r="A184" s="59"/>
      <c r="P184" s="51">
        <f t="shared" si="11"/>
        <v>0</v>
      </c>
      <c r="S184" s="96">
        <f t="shared" si="10"/>
        <v>0</v>
      </c>
      <c r="U184" s="118">
        <f t="shared" si="9"/>
        <v>0</v>
      </c>
    </row>
    <row r="185" spans="1:21" ht="12.75">
      <c r="A185" s="59"/>
      <c r="P185" s="51">
        <f t="shared" si="11"/>
        <v>0</v>
      </c>
      <c r="S185" s="96">
        <f t="shared" si="10"/>
        <v>0</v>
      </c>
      <c r="U185" s="118">
        <f t="shared" si="9"/>
        <v>0</v>
      </c>
    </row>
    <row r="186" spans="1:21" ht="12.75">
      <c r="A186" s="59"/>
      <c r="P186" s="51">
        <f t="shared" si="11"/>
        <v>0</v>
      </c>
      <c r="S186" s="96">
        <f t="shared" si="10"/>
        <v>0</v>
      </c>
      <c r="U186" s="118">
        <f aca="true" t="shared" si="12" ref="U186:U200">IF(T186=1,R186-R185,0)</f>
        <v>0</v>
      </c>
    </row>
    <row r="187" spans="1:21" ht="12.75">
      <c r="A187" s="59"/>
      <c r="P187" s="51">
        <f t="shared" si="11"/>
        <v>0</v>
      </c>
      <c r="S187" s="96">
        <f t="shared" si="10"/>
        <v>0</v>
      </c>
      <c r="U187" s="118">
        <f t="shared" si="12"/>
        <v>0</v>
      </c>
    </row>
    <row r="188" spans="1:21" ht="12.75">
      <c r="A188" s="59"/>
      <c r="P188" s="51">
        <f t="shared" si="11"/>
        <v>0</v>
      </c>
      <c r="S188" s="96">
        <f t="shared" si="10"/>
        <v>0</v>
      </c>
      <c r="U188" s="118">
        <f t="shared" si="12"/>
        <v>0</v>
      </c>
    </row>
    <row r="189" spans="1:21" ht="12.75">
      <c r="A189" s="59"/>
      <c r="P189" s="51">
        <f t="shared" si="11"/>
        <v>0</v>
      </c>
      <c r="S189" s="96">
        <f t="shared" si="10"/>
        <v>0</v>
      </c>
      <c r="U189" s="118">
        <f t="shared" si="12"/>
        <v>0</v>
      </c>
    </row>
    <row r="190" spans="1:21" ht="12.75">
      <c r="A190" s="59"/>
      <c r="P190" s="51">
        <f t="shared" si="11"/>
        <v>0</v>
      </c>
      <c r="S190" s="96">
        <f t="shared" si="10"/>
        <v>0</v>
      </c>
      <c r="U190" s="118">
        <f t="shared" si="12"/>
        <v>0</v>
      </c>
    </row>
    <row r="191" spans="1:21" ht="12.75">
      <c r="A191" s="59"/>
      <c r="P191" s="51">
        <f t="shared" si="11"/>
        <v>0</v>
      </c>
      <c r="S191" s="96">
        <f t="shared" si="10"/>
        <v>0</v>
      </c>
      <c r="U191" s="118">
        <f t="shared" si="12"/>
        <v>0</v>
      </c>
    </row>
    <row r="192" spans="1:21" ht="12.75">
      <c r="A192" s="59"/>
      <c r="P192" s="51">
        <f t="shared" si="11"/>
        <v>0</v>
      </c>
      <c r="S192" s="96">
        <f t="shared" si="10"/>
        <v>0</v>
      </c>
      <c r="U192" s="118">
        <f t="shared" si="12"/>
        <v>0</v>
      </c>
    </row>
    <row r="193" spans="1:21" ht="12.75">
      <c r="A193" s="59"/>
      <c r="P193" s="51">
        <f t="shared" si="11"/>
        <v>0</v>
      </c>
      <c r="S193" s="96">
        <f t="shared" si="10"/>
        <v>0</v>
      </c>
      <c r="U193" s="118">
        <f t="shared" si="12"/>
        <v>0</v>
      </c>
    </row>
    <row r="194" spans="1:21" ht="12.75">
      <c r="A194" s="59"/>
      <c r="P194" s="51">
        <f t="shared" si="11"/>
        <v>0</v>
      </c>
      <c r="S194" s="96">
        <f t="shared" si="10"/>
        <v>0</v>
      </c>
      <c r="U194" s="118">
        <f t="shared" si="12"/>
        <v>0</v>
      </c>
    </row>
    <row r="195" spans="1:21" ht="12.75">
      <c r="A195" s="59"/>
      <c r="P195" s="51">
        <f t="shared" si="11"/>
        <v>0</v>
      </c>
      <c r="S195" s="96">
        <f t="shared" si="10"/>
        <v>0</v>
      </c>
      <c r="U195" s="118">
        <f t="shared" si="12"/>
        <v>0</v>
      </c>
    </row>
    <row r="196" spans="1:21" ht="12.75">
      <c r="A196" s="59"/>
      <c r="P196" s="51">
        <f t="shared" si="11"/>
        <v>0</v>
      </c>
      <c r="S196" s="96">
        <f t="shared" si="10"/>
        <v>0</v>
      </c>
      <c r="U196" s="118">
        <f t="shared" si="12"/>
        <v>0</v>
      </c>
    </row>
    <row r="197" spans="1:21" ht="12.75">
      <c r="A197" s="59"/>
      <c r="P197" s="51">
        <f t="shared" si="11"/>
        <v>0</v>
      </c>
      <c r="S197" s="96">
        <f t="shared" si="10"/>
        <v>0</v>
      </c>
      <c r="U197" s="118">
        <f t="shared" si="12"/>
        <v>0</v>
      </c>
    </row>
    <row r="198" spans="1:21" ht="12.75">
      <c r="A198" s="59"/>
      <c r="P198" s="51">
        <f t="shared" si="11"/>
        <v>0</v>
      </c>
      <c r="S198" s="96">
        <f t="shared" si="10"/>
        <v>0</v>
      </c>
      <c r="U198" s="118">
        <f t="shared" si="12"/>
        <v>0</v>
      </c>
    </row>
    <row r="199" spans="1:21" ht="12.75">
      <c r="A199" s="59"/>
      <c r="P199" s="51">
        <f t="shared" si="11"/>
        <v>0</v>
      </c>
      <c r="S199" s="96">
        <f t="shared" si="10"/>
        <v>0</v>
      </c>
      <c r="U199" s="118">
        <f t="shared" si="12"/>
        <v>0</v>
      </c>
    </row>
    <row r="200" spans="1:21" ht="12.75">
      <c r="A200" s="59"/>
      <c r="P200" s="51">
        <f t="shared" si="11"/>
        <v>0</v>
      </c>
      <c r="S200" s="96">
        <f t="shared" si="10"/>
        <v>0</v>
      </c>
      <c r="U200" s="118">
        <f t="shared" si="12"/>
        <v>0</v>
      </c>
    </row>
  </sheetData>
  <conditionalFormatting sqref="U1:U65536 P5:P200 S5:S200">
    <cfRule type="cellIs" priority="1" dxfId="0" operator="equal" stopIfTrue="1">
      <formula>0</formula>
    </cfRule>
  </conditionalFormatting>
  <printOptions headings="1"/>
  <pageMargins left="0.7480314960629921" right="0.7480314960629921" top="0.984251968503937" bottom="0.984251968503937" header="0.5118110236220472" footer="0.5118110236220472"/>
  <pageSetup fitToHeight="1" fitToWidth="1" horizontalDpi="300" verticalDpi="300" orientation="portrait" scale="49" r:id="rId1"/>
  <headerFooter alignWithMargins="0">
    <oddFooter>&amp;CThis Workbook Copyright Mark Segal 2005. Please apply for permission to use.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38"/>
  <sheetViews>
    <sheetView workbookViewId="0" topLeftCell="C1">
      <selection activeCell="K6" sqref="K6"/>
    </sheetView>
  </sheetViews>
  <sheetFormatPr defaultColWidth="9.140625" defaultRowHeight="12.75"/>
  <cols>
    <col min="1" max="1" width="12.57421875" style="0" customWidth="1"/>
    <col min="10" max="10" width="28.8515625" style="0" customWidth="1"/>
    <col min="15" max="15" width="10.140625" style="0" bestFit="1" customWidth="1"/>
  </cols>
  <sheetData>
    <row r="1" spans="1:16" ht="12.75">
      <c r="A1" s="6" t="s">
        <v>10</v>
      </c>
      <c r="B1" s="18"/>
      <c r="C1" s="9"/>
      <c r="D1" s="9"/>
      <c r="E1" s="9"/>
      <c r="F1" s="9"/>
      <c r="G1" s="9"/>
      <c r="H1" s="10"/>
      <c r="J1" s="29" t="s">
        <v>16</v>
      </c>
      <c r="K1" s="7" t="s">
        <v>60</v>
      </c>
      <c r="L1" s="2" t="s">
        <v>59</v>
      </c>
      <c r="M1" s="74" t="s">
        <v>57</v>
      </c>
      <c r="P1" s="60"/>
    </row>
    <row r="2" spans="1:16" ht="12.75">
      <c r="A2" s="11" t="s">
        <v>4</v>
      </c>
      <c r="B2" s="12" t="s">
        <v>15</v>
      </c>
      <c r="C2" s="12" t="s">
        <v>7</v>
      </c>
      <c r="D2" s="12" t="s">
        <v>5</v>
      </c>
      <c r="E2" s="12" t="s">
        <v>6</v>
      </c>
      <c r="F2" s="13"/>
      <c r="G2" s="12" t="s">
        <v>8</v>
      </c>
      <c r="H2" s="14" t="s">
        <v>9</v>
      </c>
      <c r="J2" s="31" t="s">
        <v>39</v>
      </c>
      <c r="K2" s="79">
        <f>L2-M2</f>
        <v>0</v>
      </c>
      <c r="L2" s="73"/>
      <c r="M2" s="75"/>
      <c r="P2" s="60"/>
    </row>
    <row r="3" spans="1:16" ht="12.75">
      <c r="A3" s="22"/>
      <c r="B3" s="23"/>
      <c r="C3" s="16">
        <f>A3*(1+B3)</f>
        <v>0</v>
      </c>
      <c r="D3" s="24"/>
      <c r="E3" s="16" t="e">
        <f>C3/D3</f>
        <v>#DIV/0!</v>
      </c>
      <c r="F3" s="15"/>
      <c r="G3" s="17" t="e">
        <f>'photo log'!S2</f>
        <v>#DIV/0!</v>
      </c>
      <c r="H3" s="8" t="e">
        <f>G3*E3</f>
        <v>#DIV/0!</v>
      </c>
      <c r="J3" s="33" t="s">
        <v>40</v>
      </c>
      <c r="K3" s="32"/>
      <c r="M3" s="76"/>
      <c r="P3" s="60"/>
    </row>
    <row r="4" spans="10:16" ht="12.75">
      <c r="J4" s="33" t="s">
        <v>17</v>
      </c>
      <c r="K4" s="32"/>
      <c r="M4" s="76"/>
      <c r="P4" s="60"/>
    </row>
    <row r="5" spans="1:16" ht="12.75">
      <c r="A5" s="6" t="s">
        <v>11</v>
      </c>
      <c r="B5" s="18"/>
      <c r="C5" s="9"/>
      <c r="D5" s="18" t="s">
        <v>12</v>
      </c>
      <c r="E5" s="18" t="s">
        <v>13</v>
      </c>
      <c r="F5" s="62"/>
      <c r="G5" s="9"/>
      <c r="H5" s="10" t="s">
        <v>14</v>
      </c>
      <c r="J5" s="33" t="s">
        <v>61</v>
      </c>
      <c r="K5" s="34" t="e">
        <f>'photo log'!$P$2/costs!$K$16</f>
        <v>#DIV/0!</v>
      </c>
      <c r="M5" s="76"/>
      <c r="P5" s="60"/>
    </row>
    <row r="6" spans="1:13" ht="12.75">
      <c r="A6" s="22"/>
      <c r="B6" s="24"/>
      <c r="C6" s="16">
        <f>A6*(1+B6)</f>
        <v>0</v>
      </c>
      <c r="D6" s="24"/>
      <c r="E6" s="16" t="e">
        <f>C6/D6</f>
        <v>#DIV/0!</v>
      </c>
      <c r="F6" s="65"/>
      <c r="G6" s="15"/>
      <c r="H6" s="8" t="e">
        <f>E6</f>
        <v>#DIV/0!</v>
      </c>
      <c r="J6" s="33" t="s">
        <v>18</v>
      </c>
      <c r="K6" s="35" t="e">
        <f>-PMT(K4,K3,K2)</f>
        <v>#DIV/0!</v>
      </c>
      <c r="M6" s="77" t="s">
        <v>58</v>
      </c>
    </row>
    <row r="7" spans="2:13" ht="12.75">
      <c r="B7" s="63" t="s">
        <v>91</v>
      </c>
      <c r="C7" s="64"/>
      <c r="H7" t="e">
        <f>C7/D7</f>
        <v>#DIV/0!</v>
      </c>
      <c r="J7" s="25" t="s">
        <v>41</v>
      </c>
      <c r="K7" s="49" t="e">
        <f>K6/K5</f>
        <v>#DIV/0!</v>
      </c>
      <c r="M7" s="78" t="e">
        <f>K7*12*K5</f>
        <v>#DIV/0!</v>
      </c>
    </row>
    <row r="8" spans="1:12" ht="12.75">
      <c r="A8" s="29" t="s">
        <v>22</v>
      </c>
      <c r="B8" s="9"/>
      <c r="C8" s="9"/>
      <c r="D8" s="9"/>
      <c r="E8" s="9"/>
      <c r="F8" s="9"/>
      <c r="G8" s="9"/>
      <c r="H8" s="10"/>
      <c r="K8" s="58" t="s">
        <v>34</v>
      </c>
      <c r="L8" s="50" t="s">
        <v>33</v>
      </c>
    </row>
    <row r="9" spans="1:12" ht="12.75">
      <c r="A9" s="11" t="s">
        <v>23</v>
      </c>
      <c r="B9" s="13"/>
      <c r="C9" s="13"/>
      <c r="D9" s="3" t="s">
        <v>24</v>
      </c>
      <c r="E9" s="13"/>
      <c r="F9" s="13"/>
      <c r="G9" s="13"/>
      <c r="H9" s="14" t="s">
        <v>25</v>
      </c>
      <c r="J9" s="25" t="s">
        <v>19</v>
      </c>
      <c r="K9" s="26" t="e">
        <f>H12+K7</f>
        <v>#DIV/0!</v>
      </c>
      <c r="L9" s="57" t="e">
        <f>((K9-H6)*$K$21)+H7</f>
        <v>#DIV/0!</v>
      </c>
    </row>
    <row r="10" spans="1:12" ht="12.75">
      <c r="A10" s="30">
        <v>0</v>
      </c>
      <c r="B10" s="24"/>
      <c r="C10" s="15">
        <f>A10*(1+B10)</f>
        <v>0</v>
      </c>
      <c r="D10" s="24">
        <v>1</v>
      </c>
      <c r="E10" s="15"/>
      <c r="F10" s="15"/>
      <c r="G10" s="15"/>
      <c r="H10" s="8">
        <f>C10/D10</f>
        <v>0</v>
      </c>
      <c r="J10" s="25" t="s">
        <v>27</v>
      </c>
      <c r="K10" s="56" t="e">
        <f>K9/(1-'photo log'!$Q$2)</f>
        <v>#DIV/0!</v>
      </c>
      <c r="L10" s="56" t="e">
        <f>L9/(1-'photo log'!$Q$2)</f>
        <v>#DIV/0!</v>
      </c>
    </row>
    <row r="11" spans="10:12" ht="12.75">
      <c r="J11" s="66"/>
      <c r="K11" s="67"/>
      <c r="L11" s="68"/>
    </row>
    <row r="12" spans="1:12" ht="12.75">
      <c r="A12" s="27" t="s">
        <v>20</v>
      </c>
      <c r="B12" s="21"/>
      <c r="C12" s="19"/>
      <c r="D12" s="19"/>
      <c r="E12" s="19"/>
      <c r="F12" s="19"/>
      <c r="G12" s="19"/>
      <c r="H12" s="20" t="e">
        <f>H3+H6+H10</f>
        <v>#DIV/0!</v>
      </c>
      <c r="J12" s="60" t="s">
        <v>48</v>
      </c>
      <c r="K12" s="61" t="e">
        <f>K10-K9</f>
        <v>#DIV/0!</v>
      </c>
      <c r="L12" s="61" t="e">
        <f>L10-L9</f>
        <v>#DIV/0!</v>
      </c>
    </row>
    <row r="13" spans="7:11" ht="12.75">
      <c r="G13" s="90" t="s">
        <v>50</v>
      </c>
      <c r="H13" s="20" t="e">
        <f>(H12*K21)+(F6*H6*K21)</f>
        <v>#DIV/0!</v>
      </c>
      <c r="J13" s="54" t="s">
        <v>46</v>
      </c>
      <c r="K13" s="55" t="e">
        <f>'photo log'!U3/'photo log'!P2</f>
        <v>#DIV/0!</v>
      </c>
    </row>
    <row r="14" spans="1:12" ht="12.75">
      <c r="A14" s="28" t="s">
        <v>47</v>
      </c>
      <c r="J14" s="60" t="s">
        <v>51</v>
      </c>
      <c r="K14" s="61" t="e">
        <f>K10-K12-K13-K7</f>
        <v>#DIV/0!</v>
      </c>
      <c r="L14" s="61" t="e">
        <f>K14*K21</f>
        <v>#DIV/0!</v>
      </c>
    </row>
    <row r="15" spans="1:11" ht="12.75">
      <c r="A15" t="s">
        <v>35</v>
      </c>
      <c r="J15" s="36" t="s">
        <v>21</v>
      </c>
      <c r="K15" s="37">
        <f>MAX('photo log'!A5:A200)-'photo log'!$A$5</f>
        <v>0</v>
      </c>
    </row>
    <row r="16" spans="1:11" ht="12.75">
      <c r="A16" t="s">
        <v>56</v>
      </c>
      <c r="J16" s="38" t="s">
        <v>28</v>
      </c>
      <c r="K16" s="8">
        <f>K15/(365/12)</f>
        <v>0</v>
      </c>
    </row>
    <row r="18" spans="1:13" ht="12.75">
      <c r="A18" s="39" t="s">
        <v>62</v>
      </c>
      <c r="B18" s="84">
        <f>'photo log'!R2</f>
        <v>0</v>
      </c>
      <c r="C18" s="9" t="s">
        <v>5</v>
      </c>
      <c r="D18" s="10"/>
      <c r="G18" s="69"/>
      <c r="J18" s="25" t="s">
        <v>31</v>
      </c>
      <c r="K18" s="47" t="s">
        <v>30</v>
      </c>
      <c r="L18" s="47" t="s">
        <v>80</v>
      </c>
      <c r="M18" s="48" t="s">
        <v>81</v>
      </c>
    </row>
    <row r="19" spans="1:13" ht="12.75">
      <c r="A19" s="33" t="s">
        <v>63</v>
      </c>
      <c r="B19" s="85">
        <f>'photo log'!U2</f>
        <v>0</v>
      </c>
      <c r="C19" s="13" t="s">
        <v>5</v>
      </c>
      <c r="D19" s="82"/>
      <c r="J19" s="39" t="s">
        <v>36</v>
      </c>
      <c r="K19" s="9">
        <f>L19*M19</f>
        <v>54</v>
      </c>
      <c r="L19" s="40">
        <v>6</v>
      </c>
      <c r="M19" s="41">
        <v>9</v>
      </c>
    </row>
    <row r="20" spans="1:13" ht="12.75">
      <c r="A20" s="33" t="s">
        <v>64</v>
      </c>
      <c r="B20" s="13">
        <f>B18-B19</f>
        <v>0</v>
      </c>
      <c r="C20" s="13" t="s">
        <v>5</v>
      </c>
      <c r="D20" s="82"/>
      <c r="J20" s="33" t="s">
        <v>37</v>
      </c>
      <c r="K20" s="42">
        <f>L20*M20</f>
        <v>140.64999999999998</v>
      </c>
      <c r="L20" s="43">
        <v>9.7</v>
      </c>
      <c r="M20" s="32">
        <v>14.5</v>
      </c>
    </row>
    <row r="21" spans="1:13" ht="12.75">
      <c r="A21" s="33" t="s">
        <v>65</v>
      </c>
      <c r="B21" s="85">
        <f>'photo log'!P2</f>
        <v>0</v>
      </c>
      <c r="C21" s="88" t="s">
        <v>5</v>
      </c>
      <c r="D21" s="82"/>
      <c r="J21" s="44" t="s">
        <v>29</v>
      </c>
      <c r="K21" s="45">
        <f>K20/K19</f>
        <v>2.6046296296296294</v>
      </c>
      <c r="L21" s="15"/>
      <c r="M21" s="46"/>
    </row>
    <row r="22" spans="1:4" ht="12.75">
      <c r="A22" s="44" t="s">
        <v>8</v>
      </c>
      <c r="B22" s="86" t="e">
        <f>B20/B21</f>
        <v>#DIV/0!</v>
      </c>
      <c r="C22" s="80" t="s">
        <v>66</v>
      </c>
      <c r="D22" s="81"/>
    </row>
    <row r="23" spans="10:11" ht="12.75">
      <c r="J23" s="25" t="s">
        <v>49</v>
      </c>
      <c r="K23" s="20" t="e">
        <f>'photo log'!U3/'photo log'!T3</f>
        <v>#DIV/0!</v>
      </c>
    </row>
    <row r="24" spans="1:3" ht="12.75">
      <c r="A24" s="54" t="s">
        <v>67</v>
      </c>
      <c r="B24" s="91" t="e">
        <f>'photo log'!U3</f>
        <v>#DIV/0!</v>
      </c>
      <c r="C24" s="92" t="s">
        <v>68</v>
      </c>
    </row>
    <row r="25" spans="10:12" ht="12.75">
      <c r="J25" s="70" t="s">
        <v>54</v>
      </c>
      <c r="K25" s="69" t="e">
        <f>K9*'photo log'!P2</f>
        <v>#DIV/0!</v>
      </c>
      <c r="L25" t="s">
        <v>52</v>
      </c>
    </row>
    <row r="26" spans="1:12" ht="12.75">
      <c r="A26" s="93" t="s">
        <v>69</v>
      </c>
      <c r="B26" s="40">
        <v>144</v>
      </c>
      <c r="C26" s="9" t="s">
        <v>70</v>
      </c>
      <c r="D26" s="10"/>
      <c r="J26" s="70" t="s">
        <v>55</v>
      </c>
      <c r="K26" s="72" t="e">
        <f>costs!K10*('photo log'!P2-'photo log'!O2-'photo log'!B2)</f>
        <v>#DIV/0!</v>
      </c>
      <c r="L26" t="s">
        <v>53</v>
      </c>
    </row>
    <row r="27" spans="1:4" ht="12.75">
      <c r="A27" s="33" t="s">
        <v>78</v>
      </c>
      <c r="B27" s="85">
        <f>K19</f>
        <v>54</v>
      </c>
      <c r="C27" s="13" t="s">
        <v>71</v>
      </c>
      <c r="D27" s="82" t="s">
        <v>74</v>
      </c>
    </row>
    <row r="28" spans="1:4" ht="12.75">
      <c r="A28" s="87" t="s">
        <v>72</v>
      </c>
      <c r="B28" s="52">
        <f>B26/B27</f>
        <v>2.6666666666666665</v>
      </c>
      <c r="C28" s="13"/>
      <c r="D28" s="82"/>
    </row>
    <row r="29" spans="1:12" ht="12.75">
      <c r="A29" s="33" t="s">
        <v>73</v>
      </c>
      <c r="B29" s="94" t="e">
        <f>G3</f>
        <v>#DIV/0!</v>
      </c>
      <c r="C29" s="13" t="s">
        <v>79</v>
      </c>
      <c r="D29" s="82"/>
      <c r="J29" s="25" t="s">
        <v>84</v>
      </c>
      <c r="K29" s="21" t="s">
        <v>34</v>
      </c>
      <c r="L29" s="50" t="s">
        <v>33</v>
      </c>
    </row>
    <row r="30" spans="1:12" ht="12.75">
      <c r="A30" s="87" t="s">
        <v>75</v>
      </c>
      <c r="B30" s="52" t="e">
        <f>B28*B29</f>
        <v>#DIV/0!</v>
      </c>
      <c r="C30" s="13"/>
      <c r="D30" s="82"/>
      <c r="J30" s="33" t="s">
        <v>83</v>
      </c>
      <c r="K30" s="100" t="e">
        <f>K7</f>
        <v>#DIV/0!</v>
      </c>
      <c r="L30" s="101" t="e">
        <f>K30*K21</f>
        <v>#DIV/0!</v>
      </c>
    </row>
    <row r="31" spans="1:12" ht="12.75">
      <c r="A31" s="33" t="s">
        <v>76</v>
      </c>
      <c r="B31" s="94" t="e">
        <f>E3</f>
        <v>#DIV/0!</v>
      </c>
      <c r="C31" s="13"/>
      <c r="D31" s="82"/>
      <c r="J31" s="33" t="s">
        <v>85</v>
      </c>
      <c r="K31" s="102" t="e">
        <f>H3</f>
        <v>#DIV/0!</v>
      </c>
      <c r="L31" s="103" t="e">
        <f>K31*K21</f>
        <v>#DIV/0!</v>
      </c>
    </row>
    <row r="32" spans="1:12" ht="12.75">
      <c r="A32" s="95" t="s">
        <v>77</v>
      </c>
      <c r="B32" s="86" t="e">
        <f>B30*B31</f>
        <v>#DIV/0!</v>
      </c>
      <c r="C32" s="80" t="s">
        <v>82</v>
      </c>
      <c r="D32" s="46"/>
      <c r="J32" s="33" t="s">
        <v>86</v>
      </c>
      <c r="K32" s="104" t="e">
        <f>H6</f>
        <v>#DIV/0!</v>
      </c>
      <c r="L32" s="105" t="e">
        <f>H7</f>
        <v>#DIV/0!</v>
      </c>
    </row>
    <row r="33" spans="10:12" ht="12.75">
      <c r="J33" s="89" t="s">
        <v>87</v>
      </c>
      <c r="K33" s="110" t="e">
        <f>SUM(K30:K32)</f>
        <v>#DIV/0!</v>
      </c>
      <c r="L33" s="111" t="e">
        <f>SUM(L30:L32)</f>
        <v>#DIV/0!</v>
      </c>
    </row>
    <row r="34" spans="10:12" ht="12.75">
      <c r="J34" s="108" t="s">
        <v>92</v>
      </c>
      <c r="K34" s="97" t="e">
        <f>(1-'photo log'!Q2)</f>
        <v>#DIV/0!</v>
      </c>
      <c r="L34" s="109" t="e">
        <f>K34</f>
        <v>#DIV/0!</v>
      </c>
    </row>
    <row r="35" spans="10:12" ht="12.75">
      <c r="J35" s="25" t="s">
        <v>27</v>
      </c>
      <c r="K35" s="98" t="e">
        <f>K33/K34</f>
        <v>#DIV/0!</v>
      </c>
      <c r="L35" s="99" t="e">
        <f>L33/L34</f>
        <v>#DIV/0!</v>
      </c>
    </row>
    <row r="36" spans="10:12" ht="12.75">
      <c r="J36" s="33" t="s">
        <v>88</v>
      </c>
      <c r="K36" s="106" t="e">
        <f>K35-K33</f>
        <v>#DIV/0!</v>
      </c>
      <c r="L36" s="82"/>
    </row>
    <row r="37" spans="10:12" ht="12.75">
      <c r="J37" s="83" t="s">
        <v>89</v>
      </c>
      <c r="K37" s="107" t="e">
        <f>K13</f>
        <v>#DIV/0!</v>
      </c>
      <c r="L37" s="46"/>
    </row>
    <row r="38" ht="12.75">
      <c r="J38" t="s">
        <v>90</v>
      </c>
    </row>
  </sheetData>
  <printOptions headings="1"/>
  <pageMargins left="0.7480314960629921" right="0.7480314960629921" top="0.984251968503937" bottom="0.984251968503937" header="0.5118110236220472" footer="0.5118110236220472"/>
  <pageSetup fitToHeight="1" fitToWidth="1" horizontalDpi="300" verticalDpi="300" orientation="landscape" scale="76" r:id="rId3"/>
  <headerFooter alignWithMargins="0">
    <oddFooter>&amp;CThis Workbook Copyright Mark Segal 2005. Please apply for permission to use.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Segal</dc:creator>
  <cp:keywords/>
  <dc:description/>
  <cp:lastModifiedBy>Mark Segal</cp:lastModifiedBy>
  <cp:lastPrinted>2005-02-08T15:00:45Z</cp:lastPrinted>
  <dcterms:created xsi:type="dcterms:W3CDTF">2004-04-28T20:24:19Z</dcterms:created>
  <dcterms:modified xsi:type="dcterms:W3CDTF">2005-08-08T14:20:40Z</dcterms:modified>
  <cp:category/>
  <cp:version/>
  <cp:contentType/>
  <cp:contentStatus/>
</cp:coreProperties>
</file>